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на 01.01.2017" sheetId="1" r:id="rId1"/>
  </sheets>
  <definedNames>
    <definedName name="_xlnm._FilterDatabase" localSheetId="0" hidden="1">'на 01.01.2017'!$A$9:$N$133</definedName>
  </definedNames>
  <calcPr fullCalcOnLoad="1"/>
</workbook>
</file>

<file path=xl/sharedStrings.xml><?xml version="1.0" encoding="utf-8"?>
<sst xmlns="http://schemas.openxmlformats.org/spreadsheetml/2006/main" count="736" uniqueCount="400">
  <si>
    <t>1.1.1.7. Ежемесячная денежная компенсация лицам, удостоенным звания "Почетный житель города Сертолово"</t>
  </si>
  <si>
    <t>1.1.1.11. Реализация непрограммных направлений расходов МО Сертолово</t>
  </si>
  <si>
    <t>1.1.1.12. Обеспечение функционирования официального сайта администрации МО Сертолово</t>
  </si>
  <si>
    <t>1.1.6.4.Разработка проектно-сметной документации и проведение предпроектных обследований на комплексный капитальный ремонт многоквартирного жилого дома по адресу: мкр. Черная Речка, д.2</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</si>
  <si>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t>
  </si>
  <si>
    <t>Решение совета депутатов МО Сертолово от 27.03.2014 № 10 "Об утверждении Положения "О звании Почётный житель города Сертолово" в ред.24.06.14 №26, 12.08.2014 №39</t>
  </si>
  <si>
    <t>Решение Совета депутатов от 27.06.2011 № 35 "Об утверждении Правил благоустройства, содержания и обеспечения санитарного состояния территории МО Сертолово";       Решение Совета депутатов от 24.04.2012 № 19 "Об утверждении Перечня автомобильных дорог общего пользования местного значения в границах города Сертолово Ленинградской области"</t>
  </si>
  <si>
    <t xml:space="preserve">Постановления администрации МО Сертолово от 15.11.2013 № 502 "Об утверждении МП "Благоустроенный город Сертолово на 2014-2016 годы", постановление администрации МО Сертолово от 01.11.2016 № 505 "Об утверждении МП Сертолово "Благоустроенный город Сертолово" на 2017-2021 годы" </t>
  </si>
  <si>
    <t xml:space="preserve">Постановление администрации МО Сертолово от 01.11.2016 № 505 "Об утверждении МП Сертолово "Благоустроенный город Сертолово" на 2017-2021 годы" </t>
  </si>
  <si>
    <t>1.1.11. обеспечение первичных мер пожарной безопасности в границах населенных пунктов городского поселения</t>
  </si>
  <si>
    <t xml:space="preserve">1.1.11.1.. Организация деятельности добровольной пожарной дружины </t>
  </si>
  <si>
    <t>4012</t>
  </si>
  <si>
    <t>1.1.6.1. Расходы по содержанию временно незаселенного муниципального жилищного фонда</t>
  </si>
  <si>
    <t>1.1.6.2.Расходы по долевому участию муниципалитета, как собственника жилых помещений, в оплате капитального ремонта общего имущества многоквартирных домов</t>
  </si>
  <si>
    <t>1.1.10.1. Предупреждение и ликвидация последствий чрезвычайных ситуаций и стихийных бедствий природного и техногенного характера</t>
  </si>
  <si>
    <t>1.1.10.2. Осуществление мероприятий по защите населения и территории от чрезвычайных ситуаций природного и техногенного характера</t>
  </si>
  <si>
    <t>1.1.14.1. Субсидия МАУ "Сертоловское КСЦ "Спектр" на выполнение муниципального задания по реализации мероприятий, направленных на развитие культуры</t>
  </si>
  <si>
    <t>1.1.17.1. Субсидия МАУ "Сертоловское КСЦ "Спектр" на выполнение муниципального задания по реализации мероприятий, направленных на развитие физической культуры и спорта</t>
  </si>
  <si>
    <t>1.1.18.1. Подготовка к праздничным мероприятиям на территории города Сертолово</t>
  </si>
  <si>
    <t>1.1.21.1. Расходы на оплату электроэнергии для уличного освещения</t>
  </si>
  <si>
    <t>1.1.21.2. Содержание и текущий ремонт сетей уличного освещения города Сертолово</t>
  </si>
  <si>
    <t>1.1.21.3. Проектирование, реконструкция и строительство участков сети уличного освещения города Сертолово</t>
  </si>
  <si>
    <t>1.1.21.4. Организация озеления территории города Сертолово</t>
  </si>
  <si>
    <t>1.1.21.5. Устройство и содержание детских игровых площадок, детских спортивных площадок, детских спортивно-игровых площадок с установкой игрового и иного оборудования на дворовых территориях города Сертолово</t>
  </si>
  <si>
    <t>1.1.21.6. Организация санитарного содержания территории города Сертолово</t>
  </si>
  <si>
    <t>1.1.21.7. Устройство декоративного ограждения вокруг газонов и детских площадок</t>
  </si>
  <si>
    <t xml:space="preserve">1.1.25.1. Подготовка населения и организаций к действиям в чрезвычайной ситуации в мирное и военное время </t>
  </si>
  <si>
    <t>1.1.30.1. Субсидия МАУ "Сертоловское КСЦ "Спектр" на выполнение муниципального задания по реализации мероприятий для детей и молодежи</t>
  </si>
  <si>
    <t>1.1.33.1. Организация деятельности добровольной народной дружины по охране общественного порядка</t>
  </si>
  <si>
    <t>1.1.38.1. Организация мероприятий направленных на профилактику и противодействие коррупции в МО Сертолово</t>
  </si>
  <si>
    <t>1.2.1.1.  Аппарат исполнительных органов МО Сертолово</t>
  </si>
  <si>
    <t>1.2.1.2. Глава администрации МО Сертолово</t>
  </si>
  <si>
    <t>1.2.1.3. Аппарат исполнительных органов МО Сертолово</t>
  </si>
  <si>
    <t>01   08     05</t>
  </si>
  <si>
    <t>03    01    01</t>
  </si>
  <si>
    <t>1.2.1.4. Аппарат исполнительных органов МО Сертолово</t>
  </si>
  <si>
    <t>1.2.1.5. Глава МО Сертолово</t>
  </si>
  <si>
    <t>1.2.1.6. Председатель совета депутатов МО Сертолово и его заместители</t>
  </si>
  <si>
    <t>1.2.1.7. Аппарат представительного органа МО Сертолово</t>
  </si>
  <si>
    <t>1.2.1.8. Депутаты представительного органа МО Сертолово</t>
  </si>
  <si>
    <t>1.2.5.1. Расходы на обеспечение деятельности подведомственных муниципальных казенных учреждений</t>
  </si>
  <si>
    <t>1.2.13.1. Субсидия автономному учреждению "Редакция газеты "Петербургский рубеж" на обеспечение выполнения муниципального задания по выпуску печатных изданий</t>
  </si>
  <si>
    <t>1.2.10.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</si>
  <si>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4110</t>
  </si>
  <si>
    <t>1.2.10.1. Подготовка и проведение выборов на территории МО Сертолово</t>
  </si>
  <si>
    <t>1.2.16.1. Установка коллективных (общедомовых) приборов учета потребления ресурсов в жилых домах</t>
  </si>
  <si>
    <t>1.2.16.2. Замена оборудования внутридомовых инженерных систем, исчерпавшего нормативный срок эксплуатации</t>
  </si>
  <si>
    <t>1.2.16.3. Получение энергетических паспортов зданий, жилых домов</t>
  </si>
  <si>
    <t>1.2.16.5. Утепление фасадов многоквартирных домов</t>
  </si>
  <si>
    <t>1.2.16.6. Утепление крыш многоквартирных домов</t>
  </si>
  <si>
    <t>1.5.2.1.2. Иные межбюджетные трансферты бюджету МО "Всеволожский муниципальный район" Ленинградской области на реализацию переданных полномочий по признанию жилого помещения пригодным (непригодным) для проживания, многоквартирного дома аварийным и подлежащим сносу или реконструкции, признание частных жилых домов пригодными (непригодными) для проживания граждан на территории МО Сертолово</t>
  </si>
  <si>
    <t>4803</t>
  </si>
  <si>
    <t>4804</t>
  </si>
  <si>
    <t>1.5.2.1.3.Иные межбюджетные трансферты бюджету МО "Всеволожский муниципальный район" Ленинградской области на реализацию переданной части полномочий по осуществлению внешнего муниципального финансового контроля</t>
  </si>
  <si>
    <t>4501</t>
  </si>
  <si>
    <t>4500</t>
  </si>
  <si>
    <t>06</t>
  </si>
  <si>
    <t xml:space="preserve"> 04</t>
  </si>
  <si>
    <t xml:space="preserve">01      </t>
  </si>
  <si>
    <t xml:space="preserve">13       </t>
  </si>
  <si>
    <t>10</t>
  </si>
  <si>
    <t>4000</t>
  </si>
  <si>
    <t>4001</t>
  </si>
  <si>
    <t>4002</t>
  </si>
  <si>
    <t>1.1.1.1. Резервный фонд администрации МО Сертолово</t>
  </si>
  <si>
    <t>1.1.1.2. Прочие выплаты по обязательствам муниципального образования</t>
  </si>
  <si>
    <t>1.1.1.4. Исполнение судебных актов, вступивших в законную силу, по искам к МО Сертолово, как к субъекту Российской Федерации</t>
  </si>
  <si>
    <t>1.1.1.5. Оплата государственных пошлин и иных обязательных платежей</t>
  </si>
  <si>
    <t xml:space="preserve">01          01         10        10                                                                              </t>
  </si>
  <si>
    <t>11     13           01     03</t>
  </si>
  <si>
    <t>03       02</t>
  </si>
  <si>
    <t>14       03</t>
  </si>
  <si>
    <t>08     05    01  10</t>
  </si>
  <si>
    <t>01     01     03   03</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</si>
  <si>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 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</si>
  <si>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Постановление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 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</si>
  <si>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 xml:space="preserve">Постановление от 15.11.2013 № 499 "Об утверждении МП "Проектирование, реконструкция и строительство наружных инженерных сетей и сооружений в МО Сертолово на 2014-2016 гг.", 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 </t>
  </si>
  <si>
    <t>Постановление администрации МО Сертолово от 01.11.2016 № 506 "Об утверждении МП "Развитие инженерной и транспортной инфраструктуры на территории  МО Сертолово" на 2017-2021 годы"</t>
  </si>
  <si>
    <t>Постановление администрации МО Сертолово от 29.11.2010г. № 342 "Об утверждении Порядка предоставления субсидии из бюджета МО Сертолово на возмещение затрат по вывозу сверхнормативного мусора от населения МО Сертолово" в ред. от 30.11.2012г. № 438</t>
  </si>
  <si>
    <t>29.11.2010  - "не определен"</t>
  </si>
  <si>
    <t>Постановления администрации МО Сертолово от 15.11.2013 № 505 "Об утверждении МП  "Развитие культуры в МО Сертолово на 2014-2016гг."; постановление администрации МО Сертолово от 21.10.2016 № 474 "Об утверждении МП Сертолово "Развитие культуры в МО Сертолово" на 2017-2019 годы"</t>
  </si>
  <si>
    <t>Постановление администрации МО Сертолово от 15.11.2013 № 498 "Об утверждении МП "Профилактика и противодействие коррупции в МО Сертолово на 2014-2016 г.г."; проект постановления администрации "Об утверждении МП "Профилактика и противодействие коррупции в МО Сертолово ВМР ЛО" на 2017-2019 годы"</t>
  </si>
  <si>
    <t>Постановление администрации МО Сертолово от 07.05.2015 № 158 "Об утверждении МП "Энергосбережение и повышение энергетической эффективности в сфере ЖКХ МО Сертолово в 2015-2018 годах"</t>
  </si>
  <si>
    <t xml:space="preserve">Постановление администрации МО Сертолово от 07.05.2015 № 158 "Об утверждении МП "Энергосбережение и повышение энергетической эффективности в сфере ЖКХ МО Сертолово в 2015-2018 годах" </t>
  </si>
  <si>
    <t xml:space="preserve">Решения совета депутатов МО Сертолово "О  передаче осуществления части полномочий по решению вопросов местного значения МО "ВМР" Ленинградской области" от 28.10.2014г. № 61, от 27.10.2015г. № 37, от 25.10.2016 г. № 53 
</t>
  </si>
  <si>
    <t>с 01.01.2015 по 31.12.2017</t>
  </si>
  <si>
    <t>с 01.01.2014 по 31.12.2021</t>
  </si>
  <si>
    <t>Постановление администрации МО Сертолово от 13.11.2015 № 566 "Об утверждении программы "Информирование населения о деятельности органов местного самоуправления МО Сертолово" на 2016-2018 годы</t>
  </si>
  <si>
    <t>с 01.01.2017 по 31.12.2021</t>
  </si>
  <si>
    <t>с 19.02.2016 по 31.12.2016</t>
  </si>
  <si>
    <t>10.05.2012 - "не определен"</t>
  </si>
  <si>
    <t>04.07.2012 - "не определен"</t>
  </si>
  <si>
    <t>с 01.01.2014 по 31.12.2019</t>
  </si>
  <si>
    <t>с 01.01.2017 по 31.12.2019</t>
  </si>
  <si>
    <t>с 12.05.2016 по 31.12.2016</t>
  </si>
  <si>
    <t>с 25.03.2016 по 31.12.2016</t>
  </si>
  <si>
    <t>Постановление администрации МО "Всеволожский муниципальный район" Ленинградской области №428 от 25.03.2016г. "Об утверждении плана мероприятий по развитию общественной инфраструктуры муниципального значения Всеволожского района на 2016 год"</t>
  </si>
  <si>
    <t>24.03.2009 - "не определен"</t>
  </si>
  <si>
    <t>с 01.01.2013 по 31.12.2018</t>
  </si>
  <si>
    <t>11.12.2015 - "не определен"</t>
  </si>
  <si>
    <t>с 12.11.2009 - "не определен"</t>
  </si>
  <si>
    <t>с 07.05.2015 по 31.12.2018</t>
  </si>
  <si>
    <t>29.12.2015 - "не определен"</t>
  </si>
  <si>
    <t>с 30.10.2014 по 31.12.2015</t>
  </si>
  <si>
    <t xml:space="preserve">Постановление администрации МО Сертолово от 15.11.2013 №501 "Об утверждении МП "Безопасный город" на 2014-2016 гг.", проект постановления администрации МО Сертолово "об утверждении МП "Безопасный город Сертолово" на 2017-2019 годы" </t>
  </si>
  <si>
    <t xml:space="preserve">Постановление администрации МО Сертолово от 15.11.2013 № 501 "Об утверждении МП "Безопасный город" на 2014-2016 гг."; проект постановления администрации МО Сертолово "об утверждении МП "Безопасный город Сертолово" на 2017-2019 годы" </t>
  </si>
  <si>
    <t>Соглашение №33 от 19.02.2016 г. о предоставлении в 2016 году субсидии за счет средств дорожного фонда Ленинградской области бюджету муниципального образования Сертолово Всеволожского муниципального района Ленинградской области на реализацию мероприятий государственной программы Ленинградской области "Развитие автомобильных дорог Ленинградской области", дополнительное соглашение №1 от 29.07.2016 г.</t>
  </si>
  <si>
    <t>1.1.1.9. Прочие выплаты по обязательствам муниципального образования</t>
  </si>
  <si>
    <t>1.1.3.1. Прочие выплаты по обязательствам муниципального образования</t>
  </si>
  <si>
    <t>1.1.3.2. Оценка недвижимости, признание прав и регулирование отношений по муниципальной собственности</t>
  </si>
  <si>
    <t>1.1.3.3. Содержаниее и обслуживаниие объектов имущества казны МО Сертолово</t>
  </si>
  <si>
    <t>1.1.4.1. Строительство двухтрубной системы ГВС по адресу: ул. Заречная, ул. Ветеранов, ул. Школьная</t>
  </si>
  <si>
    <t>статья 4 п.1 п.п.8</t>
  </si>
  <si>
    <t>статья 4 п.1 п.п.26</t>
  </si>
  <si>
    <t>Решение Совета депутатов от 19.04.2011 № 19 "О принятии Устава МО Сертолово" в ред. от  12.08.2014 № 35</t>
  </si>
  <si>
    <t>Решение Совета депутатов от 19.04.2011 № 19 "О принятии Устава МО Сертолово"в ред. от  12.08.2014 № 35</t>
  </si>
  <si>
    <t>статья 29 п.5</t>
  </si>
  <si>
    <t>статья 29 п.5 статья 33</t>
  </si>
  <si>
    <t>статья 39 в целом</t>
  </si>
  <si>
    <t>статья 5 п.4  п.5</t>
  </si>
  <si>
    <t>статья 5 п.10</t>
  </si>
  <si>
    <t>Закон ЛО от 29.12.2005 № 125-оз "О наделении ОМСУ МО Ленобласти отдельными гос.полномочиями Ленобласти в сфере административных правоотношений" в ред. от 24.11.2014  № 83-оз</t>
  </si>
  <si>
    <t>статья 6   п.1   п.2</t>
  </si>
  <si>
    <t>статья 6  п.1  п.2</t>
  </si>
  <si>
    <t>01     05</t>
  </si>
  <si>
    <t>13     03</t>
  </si>
  <si>
    <t>Постановление администрации от 11.12.2015 №636 "Об утверждении Положения о Сертоловском муниципальном звене Ленинградской области подсистемы единой государственной системы предупреждения и ликвидациичрезвычайных ситуаций"</t>
  </si>
  <si>
    <t>1.1.5.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деятельностьи в соответствии с законодательством Российской Федерации</t>
  </si>
  <si>
    <t>1.1.5.9. Проектирование, реконструкция и строительство объектов транспортной инфраструктуры на территории МО Сертолово</t>
  </si>
  <si>
    <t>1.1.4.6. Строительство инженерной и транспортной инфраструктуры к земельным участкам для ИЖС, выделенным для многодетных семей, по адресу: мкр. Черная Речка, г. Сертолово, Всеволожский район, Ленинградской области</t>
  </si>
  <si>
    <t>1.1.4.7. Проектирование системы водоотведения дождевых вод на территории города Сертолово</t>
  </si>
  <si>
    <t>1.1.4.8.Актуализация схем теплоснабжения, водоснабжения и водоотведения на территории МО Сертолово с учетом перспективы развития</t>
  </si>
  <si>
    <t>1.1.4.9. Реализация непрограммных направлений расходов МО Сертолово</t>
  </si>
  <si>
    <t>1.1.21.8. Устройство и содержание малых архитектурных форм и других элементов благоустройства</t>
  </si>
  <si>
    <t>1.1.21.10. Реализация непрограммных направлений расходов МО Сертолово</t>
  </si>
  <si>
    <t>1.1.21.9. Проектирование, реконструкция, модернизация и строительство участков сети уличного освещения города Сертолово</t>
  </si>
  <si>
    <t>14</t>
  </si>
  <si>
    <t>статья 4   п.35</t>
  </si>
  <si>
    <t>Постановление администрации МО Сертолово от 04.07.2012г. № 219 "Об утверждении Порядка предоставления субсидии из бюджета МО Сертолово  для долевого финансирования работ по капитальному ремонту общего имущества собственников помещений многоквартирных домов"</t>
  </si>
  <si>
    <t>п.4   п.п. 4.1   п.п.4.2</t>
  </si>
  <si>
    <t>Постановление администрации МО Сертолово от 27.04.2012 № 131"Об утверждении Устава Сертоловского муниципального учреждения "Развитие" в ред. от 03.06.13 № 199</t>
  </si>
  <si>
    <t>статья 4   п.1   п.п.7.1</t>
  </si>
  <si>
    <t>раздел 1 п.1.2  п.1.3  п.1.5</t>
  </si>
  <si>
    <t>Решение совета депутатов МО Сертолово от 22.02.2011 № 3 "Об утверждении Положения "Об организации досуга и обеспечения жителей МО Сертолово ЛО услугами организаций (учреждений) культуры"</t>
  </si>
  <si>
    <t>п.6 п.п.6.1 п.п.6.2</t>
  </si>
  <si>
    <t>п.15 в целом</t>
  </si>
  <si>
    <t>п.7 по15 п.п.15.4</t>
  </si>
  <si>
    <t>статья 3 абзац 2,     статья 9 п.9.2     статья 10 п.10.2</t>
  </si>
  <si>
    <t>раздел 1 п.1.3 раздел 2 п.2.1-2.3</t>
  </si>
  <si>
    <t>Решение совета депутатов МО Сертолово от 22.02.2011 № 1 "Об утверждении Положения "Об организации и осуществлении мероприятий по работе с детьми и молодежью на территории МО Сертолово "</t>
  </si>
  <si>
    <t xml:space="preserve">раздел 3 п.3.2       раздел 6 п.6.1 </t>
  </si>
  <si>
    <t>плановый период</t>
  </si>
  <si>
    <t>ИТОГО расходные обязательства поселений</t>
  </si>
  <si>
    <t>дата вступ-ления
в силу
и срок дейст-вия</t>
  </si>
  <si>
    <t>(Ф.И.О.)</t>
  </si>
  <si>
    <t>(подпись)</t>
  </si>
  <si>
    <t>Решение совета депутатов МО Сертолово от 12.08.2014 № 37 "Об утверждении Положения о порядке управления и распоряжения имуществом МО Сертолово"</t>
  </si>
  <si>
    <t>п.4  п.п.2     абзац 4</t>
  </si>
  <si>
    <t>раздел 2</t>
  </si>
  <si>
    <t>1.4.1.3.1. расходы бюджета МО Сертолово, связанные с осуществлением полномочий по первичному воинскому учету на территориях, где отсутствуют военные комиссариаты, за счет субвенций из федерального бюджета</t>
  </si>
  <si>
    <t>1.1.8.2. Профилактика терроризма и экстремизма</t>
  </si>
  <si>
    <t>03   03</t>
  </si>
  <si>
    <t xml:space="preserve">09   14 </t>
  </si>
  <si>
    <t xml:space="preserve">Постановление администрации МО Сертолово от 12.11.2012 № 415 "Об утверждении МП "Подготовка документации по планировке территории города Сертолово на 2012-2015 годы"; постановление администрации МО Сертолово от 07.12.2015г. № 616 "Об утверждении МП «Устойчивое развитие территории МО Сертолово» на 2016-2018 годы
</t>
  </si>
  <si>
    <t>1.4.1.40.1. Расходы бюджета МО Сертолово, связанные с осуществлением отдельных государственных полномочий Ленинградской области в сфере профилактики безнадзорности и правонарушений несовершеннолетних, за счет субвенций из областного бюджета</t>
  </si>
  <si>
    <t>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в ред. от 24.11.2014  № 43-оз</t>
  </si>
  <si>
    <t>1.4.1.40.2. Расходы бюджета МО Сертолово, связанные с осуществлением отдельных государственных полномочий Ленинградской области в сфере административных правоотношений, за счет субвенций из областного бюджета</t>
  </si>
  <si>
    <t>раздел 6 п.6.1-6.3</t>
  </si>
  <si>
    <t>раздел 4 в целом</t>
  </si>
  <si>
    <t>раздел 1 п.1.1-1.4</t>
  </si>
  <si>
    <t>раздел 1 п.1.5</t>
  </si>
  <si>
    <t>раздел 7 п.7.1</t>
  </si>
  <si>
    <r>
      <t xml:space="preserve">Финансовый орган   </t>
    </r>
    <r>
      <rPr>
        <u val="single"/>
        <sz val="11"/>
        <rFont val="Times New Roman"/>
        <family val="1"/>
      </rPr>
      <t>Комитет финансов и экономики администрации муниципального образования Сертолово Ленинградской области</t>
    </r>
  </si>
  <si>
    <t>*</t>
  </si>
  <si>
    <t>1.1.1.3.Ежегодный членский взнос членов ассоциации "Совет муниципальных образований Ленинградской области"</t>
  </si>
  <si>
    <t>раздел 5 в целом  раздел 6 п.6.4</t>
  </si>
  <si>
    <t>раздел 3 п.3.1</t>
  </si>
  <si>
    <t>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МО Сертолово"</t>
  </si>
  <si>
    <t>п.2 п.п.2.1 п.п.2.5      п.4 п.п.4.6</t>
  </si>
  <si>
    <t>Постановление администрации МО Сертолово от 12.03.2010 № 74 "Об утверждении Положения о порядке расходования средств резервного фонда администрации МО Сертолово" в ред.от 05.02.2014 № 36</t>
  </si>
  <si>
    <t>п.2, п.3</t>
  </si>
  <si>
    <t>Постановление администрации МО Сертолово от 30.09.2011г. № 255 "О создании народной дружины в МО Сертолово"</t>
  </si>
  <si>
    <t>раздел 1, п.1.6</t>
  </si>
  <si>
    <t>с 01.01.2014 по 31.12.2016</t>
  </si>
  <si>
    <t>раздел 1, п.1.1</t>
  </si>
  <si>
    <t>раздел 2, п.2.5</t>
  </si>
  <si>
    <t>раздел 2, п.2.6</t>
  </si>
  <si>
    <t>раздел 2, п.2.3</t>
  </si>
  <si>
    <t>21.04.2011;  "не определен"</t>
  </si>
  <si>
    <t>21.04.2011; "не определен"</t>
  </si>
  <si>
    <t>10.01.2006; "не определен"</t>
  </si>
  <si>
    <t>12.05.2014;"не определен"</t>
  </si>
  <si>
    <t>21.04.2011;"не определен"</t>
  </si>
  <si>
    <t>28.11.2013;  "не определен"</t>
  </si>
  <si>
    <t>27.06.2011;"не определен"</t>
  </si>
  <si>
    <t>24.02.2011; "не определен"</t>
  </si>
  <si>
    <t>27.04.2012; "не определен"</t>
  </si>
  <si>
    <t>16.03.2009;  "не определен"</t>
  </si>
  <si>
    <t>18.05.2009; "не определен"</t>
  </si>
  <si>
    <t>12.03.2010; "не определен"</t>
  </si>
  <si>
    <t>19.04.2011; "не определен"</t>
  </si>
  <si>
    <t>29.03.2014; "не определен"</t>
  </si>
  <si>
    <t>14.08.2014; "не определен"</t>
  </si>
  <si>
    <t>статья 5 абзац 4</t>
  </si>
  <si>
    <t>29.06.2011;  "не установлен"</t>
  </si>
  <si>
    <t>24.02.2011; "не установлен"</t>
  </si>
  <si>
    <t>Постановление администрации МО Сертолово от 05.08.2009 № 229 «Об утверждении Положения об организации и ведении гражданской обороны в муниципальном образовании»</t>
  </si>
  <si>
    <t xml:space="preserve"> Решение совета депутатов МО Сертолово от 12.08.2014 № 37 "Об утверждении Положения о порядке управления и распоряжения имуществом МО Сертолово"</t>
  </si>
  <si>
    <t>п.24 п.п 3</t>
  </si>
  <si>
    <t>п.1</t>
  </si>
  <si>
    <t>ст. 4</t>
  </si>
  <si>
    <t>ст. 8</t>
  </si>
  <si>
    <t>ст.3</t>
  </si>
  <si>
    <t>Постановление администрации МО Сертолово от 16.03.2009 № 70 "Об автономном учреждении "Редакция газеты "Петербургский рубеж"</t>
  </si>
  <si>
    <t>1.1.22.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</si>
  <si>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</si>
  <si>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1.1.29. содействие в развитии сельскохозяйственного производства, создание условий для развития малого и среднего предпринимательства</t>
  </si>
  <si>
    <t>1.1.30. организация и осуществление мероприятий по работе с детьми и молодежью в городском поселении</t>
  </si>
  <si>
    <t>1.1.38. осуществление мер по противодействию коррупции в границах городского поселения</t>
  </si>
  <si>
    <t>1.1.33. оказание поддержки гражданам и их объединениям, участвующим в охране общественного порядка, создание условий для деятельности народных дружин</t>
  </si>
  <si>
    <t>01</t>
  </si>
  <si>
    <t>13</t>
  </si>
  <si>
    <t>4039</t>
  </si>
  <si>
    <t>4004</t>
  </si>
  <si>
    <t>05</t>
  </si>
  <si>
    <t>02</t>
  </si>
  <si>
    <t>4005</t>
  </si>
  <si>
    <t>09</t>
  </si>
  <si>
    <t>4006</t>
  </si>
  <si>
    <t>4007</t>
  </si>
  <si>
    <t>03</t>
  </si>
  <si>
    <t>4009</t>
  </si>
  <si>
    <t>4011</t>
  </si>
  <si>
    <t>08</t>
  </si>
  <si>
    <t>4015</t>
  </si>
  <si>
    <t>11</t>
  </si>
  <si>
    <t>4018</t>
  </si>
  <si>
    <t>4019</t>
  </si>
  <si>
    <t>4022</t>
  </si>
  <si>
    <t>12</t>
  </si>
  <si>
    <t>4023</t>
  </si>
  <si>
    <t>4026</t>
  </si>
  <si>
    <t>4030</t>
  </si>
  <si>
    <t>07</t>
  </si>
  <si>
    <t>4031</t>
  </si>
  <si>
    <t>4034</t>
  </si>
  <si>
    <r>
      <t xml:space="preserve">отчетный  </t>
    </r>
    <r>
      <rPr>
        <b/>
        <sz val="9"/>
        <rFont val="Times New Roman"/>
        <family val="1"/>
      </rPr>
      <t>2015</t>
    </r>
    <r>
      <rPr>
        <sz val="9"/>
        <rFont val="Times New Roman"/>
        <family val="1"/>
      </rPr>
      <t xml:space="preserve"> год</t>
    </r>
  </si>
  <si>
    <r>
      <t xml:space="preserve">текущий  </t>
    </r>
    <r>
      <rPr>
        <b/>
        <sz val="9"/>
        <rFont val="Times New Roman"/>
        <family val="1"/>
      </rPr>
      <t xml:space="preserve">2016 </t>
    </r>
    <r>
      <rPr>
        <sz val="9"/>
        <rFont val="Times New Roman"/>
        <family val="1"/>
      </rPr>
      <t>год</t>
    </r>
  </si>
  <si>
    <r>
      <t xml:space="preserve">очередной  </t>
    </r>
    <r>
      <rPr>
        <b/>
        <sz val="9"/>
        <rFont val="Times New Roman"/>
        <family val="1"/>
      </rPr>
      <t>2017</t>
    </r>
    <r>
      <rPr>
        <sz val="9"/>
        <rFont val="Times New Roman"/>
        <family val="1"/>
      </rPr>
      <t xml:space="preserve"> год</t>
    </r>
  </si>
  <si>
    <r>
      <t xml:space="preserve"> </t>
    </r>
    <r>
      <rPr>
        <b/>
        <sz val="9"/>
        <rFont val="Times New Roman"/>
        <family val="1"/>
      </rPr>
      <t>2018</t>
    </r>
    <r>
      <rPr>
        <sz val="9"/>
        <rFont val="Times New Roman"/>
        <family val="1"/>
      </rPr>
      <t xml:space="preserve"> год </t>
    </r>
  </si>
  <si>
    <r>
      <t xml:space="preserve"> </t>
    </r>
    <r>
      <rPr>
        <b/>
        <sz val="9"/>
        <rFont val="Times New Roman"/>
        <family val="1"/>
      </rPr>
      <t xml:space="preserve">2019 </t>
    </r>
    <r>
      <rPr>
        <sz val="9"/>
        <rFont val="Times New Roman"/>
        <family val="1"/>
      </rPr>
      <t>год</t>
    </r>
  </si>
  <si>
    <t>1.1.4.2. Строительство КНС в мкр. Сертолово-2 и напорных канализационных коллекторов от мкр. Сертолово-2 до Сертолово-1</t>
  </si>
  <si>
    <t>1.1.4.3. Строительство КНС и напорных канализационных коллекторов от мкр. Черная Речка до ГКНС в г. Сертолово</t>
  </si>
  <si>
    <t>1.1.4.4. Расходы на техническое обслуживание, текущий ремонт газораспределительной сети в мкр. Чёрная Речка города Сертолово</t>
  </si>
  <si>
    <t>1.1.4.5. Строительство КНС и напорных канализационных коллекторов от мкр. Черная Речка до ГКНС в г. Сертолово и КНС в мкр. Сертолово-2 и напорных канализационных коллекторов от мкр. Сертолово-2 до Сертолово-1</t>
  </si>
  <si>
    <t>1.1.5.2. Обеспечение безопасности дорожного движения на территории города Сертолово</t>
  </si>
  <si>
    <t>1.1.5.3. Текущий ремонт автомобильных дорог общего пользования местного значения</t>
  </si>
  <si>
    <t>1.1.5.4. Текущий ремонт дворовых территорий многоквартирных домов, проездов к дворовым территориям многоквартирных домов города Сертолово</t>
  </si>
  <si>
    <t>1.1.5.5. Капитальный ремонт и ремонт дворовых территорий многоквартирных домов, проездов к дворовым территориям многоквартирных домов (областной бюджет)</t>
  </si>
  <si>
    <t>1.1.5.6. Реализация непрограммных направлений расходов МО Сертолово</t>
  </si>
  <si>
    <t>1.1.6.3.Разработка проектно-сметной документации и проведение предпроектных обследований на комплексный капитальный ремонт многоквартирного жилого дома по адресу: мкр. Черная Речка, д.1</t>
  </si>
  <si>
    <t>1.1.6.5.Субсидии управляющим организациям на возмещение затрат по вывозу сверхнормативного мусора от населения МО Сертолово</t>
  </si>
  <si>
    <t>1.1.8.1. Профилактика терроризма и экстремизма</t>
  </si>
  <si>
    <t>1.1.22.1. Внесение изменений в генеральный план и правила землепользования и застройки МО Сертолово</t>
  </si>
  <si>
    <t>1.1.22.2. Разработка карт (планов) объектов землеустройства МО Сертолово</t>
  </si>
  <si>
    <t>1.1.30.3. Реализация непрограммных направлений расходов МО Сертолово</t>
  </si>
  <si>
    <t>1.1.1.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</si>
  <si>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1.2.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</si>
  <si>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4100</t>
  </si>
  <si>
    <t>1.2.1. функционирование органов местного самоуправления</t>
  </si>
  <si>
    <t>04    06      13       02      03</t>
  </si>
  <si>
    <t>4101</t>
  </si>
  <si>
    <t>1.2.5.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</si>
  <si>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4105</t>
  </si>
  <si>
    <t>1.2.16.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</si>
  <si>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4116</t>
  </si>
  <si>
    <t>4805</t>
  </si>
  <si>
    <t>Решение совета депутатов МО Сертолово от 24.11.2015 № 43 "О передаче МО "ВМР" Ленинградской области  части полномочий  МО Сертолово в сфере осуществления внешнего муниципального финансового контроля"</t>
  </si>
  <si>
    <t>1.2.13.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</si>
  <si>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4113</t>
  </si>
  <si>
    <t>1.4.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</si>
  <si>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1.4.1. за счет субвенций, предоставленных из федерального бюджета или бюджета субъекта Российской Федерации, всего</t>
  </si>
  <si>
    <t>1.4.1.3. на осуществление воинского учета на территориях, на которых отсутствуют структурные подразделения военных комиссариатов</t>
  </si>
  <si>
    <t>4504</t>
  </si>
  <si>
    <t>раздел 2 п.2.1-2.7, 2.10-2.12</t>
  </si>
  <si>
    <t>раздел 1 п.1.1 п.1.2</t>
  </si>
  <si>
    <t>раздел 2 п.2.2</t>
  </si>
  <si>
    <t>раздел 2 п.2.1</t>
  </si>
  <si>
    <t>Решение совета депутатов МО Сертолово от 19.04.2011 № 22 "Об утверждении Положения "Об организации газоснабжения населения МО Сертолово"</t>
  </si>
  <si>
    <t>статья 6</t>
  </si>
  <si>
    <t>раздел 1 п.2 п.3</t>
  </si>
  <si>
    <t>раздел 1 п.4</t>
  </si>
  <si>
    <t>(должность руководителя финансового органа)</t>
  </si>
  <si>
    <t>Заместитель главы администрации по финансам и экономике - председатель комитета финансов и экономики</t>
  </si>
  <si>
    <t>Решение совета депутатов от 19.04.2011 № 21 "О порядке назначения и выплаты пенсии за выслугу лет лицам, замещавшим должности муниципальной службы, и доплаты к пенсиям лицам, замещавшим муниципальные должности МО Сертолово"в ред.27.09.11 №42, 23.04.13 №20, 24.11.2015 № 46</t>
  </si>
  <si>
    <t xml:space="preserve">Постановления администрации МО Сертолово от 15.11.2013 № 502 "Об утверждении МП "Благоустроенный город Сертолово на 2014-2016 годы" </t>
  </si>
  <si>
    <t xml:space="preserve">Постановление администрации МО Сертолово от 15.11.2013 № 503 "Об утверждении МП "Строительство, реконструкция и капитальный ремонт муниципального жилищного фонда и нежилого недвижимого имущества МО Сертолово на 2014-2017 годы" </t>
  </si>
  <si>
    <t>Постановления администрации МО Сертолово от 15.11.2013 № 499 "Об утверждении МП "Проектирование, реконструкция и строительство наружных инженерных сетей и сооружений в МО Сертолово на 2014-2016 годы"</t>
  </si>
  <si>
    <t>Постановления администрации МО Сертолово от 15.11.2013 № 502 "Об утверждении МП "Благоустроенный город Сертолово на 2014-2016 годы"</t>
  </si>
  <si>
    <t>1.1.17.2. Реализация непрограммных направлений расходов МО Сертолово</t>
  </si>
  <si>
    <t>1.1.6.6.Долевое финансирование из местного бюджета на проведение  капитального ремонта общего имущества в многоквартирных домах в соответствии с краткосрочным муниципальным планом реализации региональной программы</t>
  </si>
  <si>
    <t>1.1.6.7. Реализация непрограммных направлений расходов МО Сертолово</t>
  </si>
  <si>
    <t>1.5.2.1.4.Иные межбюджетные трансферты бюджету МО «Всеволожский муниципальный район» Ленинградской области на реализацию переданных полномочий по обеспечению жилыми помещениями проживающих в МО Сертолово отдельных категорий граждан, нуждающихся в жилых помещениях, с целью реализации федеральных и региональных целевых программ</t>
  </si>
  <si>
    <t>Постановление администрации МО Сертолово от 15.11.2013 № 504 "Об утверждении МП "Развитие физической культуры и спорта в МО Сертолово на 2014-2016 гг.", постановление администрации МО Сертолово от 21.10.2016 № 475 "Об утверждении "Развитие физической культуры и спорта в МО Сертолово" на 2017-2019 годы"</t>
  </si>
  <si>
    <t>Решение совета депутатов МО Сертолово от 26.01.2016 № 2 "О передаче МО "ВМР" Ленинградской области  части полномочий  по обеспечению жилыми помещениями проживающих в МО Сертолово отдельных категорий граждан, нуждающихся в жилых помещениях, с целью реализации федеральных и региональных целевых программ на 2016 год"</t>
  </si>
  <si>
    <t>с 01.01.2016 по 31.12.2016</t>
  </si>
  <si>
    <t>Постановление администрации МО Сертолово от 15.11.2013 № 502 "Об утверждении МП "Благоустроенный город Сертолово на 2014-2016 годы", постановление администрации МО Сертолово от 01.11.2016 № 505 "Об утверждении МП Сертолово "Благоустроенный город Сертолово" на 2017-2021 годы"</t>
  </si>
  <si>
    <t>Постановление администрации МО Сертолово от 01.11.2016 № 505 "Об утверждении МП Сертолово "Благоустроенный город Сертолово" на 2017-2021 годы"</t>
  </si>
  <si>
    <t xml:space="preserve">Постановление администрации МО Сертолово от 15.11.2013 № 500 "Об утверждении МП "Молодое поколение МО Сертолово на 2014-2016 годы", постановление администрации МО Сертолово от 21.10.2016 г. № 473 "Об утверждении МП "Молодое поколение МО Сертолово" на 2017- 2019 годы" </t>
  </si>
  <si>
    <t>«       »  ________________  20____г.</t>
  </si>
  <si>
    <t xml:space="preserve">Постановления администрации МО Сертолово от 15.11.2013 № 502 "Об утверждении МП "Благоустроенный город Сертолово на 2014-2016 годы", постановление администрации МО Сертолово от 01.11.2016 №505 "Об утверждении МП Сертолово "Благоустроенный город Сертолово" на 2017-2021 годы" </t>
  </si>
  <si>
    <t>Постановление администрации МО Сертолово от 15.11.2013 № 497 "Об утверждении МП "Развитие малого и среднего предпринимательства в МО Сертолово на 2014-2016 годы", постановление администрации МО Сертолово от 21.10.2016 № 477 "Об утверждении МП "Развитие малого и среднего предпринимательства в МО Сертолово" на 2017-2019 годы"</t>
  </si>
  <si>
    <t>1.1.5.8.Капитальный ремонт и ремонт автомобильных дорог общего пользования местного значения</t>
  </si>
  <si>
    <t>1.1.5.7. Капитальный ремонт и ремонт автомобильных дорог общего пользования местного значения (областной бюджет)</t>
  </si>
  <si>
    <t>Решение совета депутатов МО Сертолово от 27.06.2011г. № 33 "Об утверждении Положения об администрации МО Сертолово в новой редакции"</t>
  </si>
  <si>
    <t>26.03.2009 - не установлен</t>
  </si>
  <si>
    <t>Решение совета депутатов МО Сертолово от 09.11.2010 № 45 "Об установлении расходного обязательства по предоставлению субсидий на мероприятия по энергосбережению и повышению энергетической эффективности в сфере жилищно-коммунального хозяйства МО Сертолово"</t>
  </si>
  <si>
    <t>п.1 п.2</t>
  </si>
  <si>
    <t>п.1 п.3</t>
  </si>
  <si>
    <t>с 27.11.2014 по 31.12.2015</t>
  </si>
  <si>
    <t>раздел 2 в целом</t>
  </si>
  <si>
    <t>раздел 5 п.3 абзац 2, п.4</t>
  </si>
  <si>
    <t>Учредительный договор ассоциции "Совет муниципальных образований Ленинградской области" б/н от 2006 года</t>
  </si>
  <si>
    <t>Постановление администрации МО Сертолово от 10.05.2012г. № 144 "Об утверждении Порядка предоставления субсидий из бюджета МО Сертолово на возмещение затрат, связанных с содержанием незаселенных жилых помещений муниципального жилищного фонда, маневренного фонда , нежилого фонда и оплатой коммунальных услуг"</t>
  </si>
  <si>
    <t>п.1 п.п.1.3</t>
  </si>
  <si>
    <t>Единица измерения: тыс. руб. (с точностью до первого десятичного знака)</t>
  </si>
  <si>
    <t>Код расхода по БК</t>
  </si>
  <si>
    <t>1.1.29.1. Субсидия МАУ "Сертоловское КСЦ "Спектр" на выполнение муниципального задания по реализации мероприятий, направленных на развитие малого и среднего предпринимательства</t>
  </si>
  <si>
    <t>Закон ЛО от 29.12.2005 № 125-оз "О наделении ОМСУ МО Ленобласти отдельными гос.полномочиями Ленобласти в сфере профилактики безнадзорности и правонарушений несовершеннолетних" в ред. от 02.07.2014  № 43-оз</t>
  </si>
  <si>
    <t>Решение совета депутатовМО Сертолово от 28.10.2014 № 64 "О передаче МО "ВМР" Ленинградской области  полномочий по признанию жилого помещения пригодным (непригодным) для проживания, многоквартирного дома аварийным и подлежащим сносу или реконструкции, признание частных жилых помещений пригодными (непригодными) для проживания граждан на территории МО Сертолово"</t>
  </si>
  <si>
    <t>Объем средств на исполнение расходного обязательства</t>
  </si>
  <si>
    <t>номер статьи (подстатьи), пункта (подпункта)</t>
  </si>
  <si>
    <t>раздел</t>
  </si>
  <si>
    <t>подраздел</t>
  </si>
  <si>
    <t>по плану</t>
  </si>
  <si>
    <t>по факту исполнения</t>
  </si>
  <si>
    <t>1.4.1.40.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</si>
  <si>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4541</t>
  </si>
  <si>
    <t>1.5.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</si>
  <si>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1.5.2. по предоставлению иных межбюджетных трансфертов, всего</t>
  </si>
  <si>
    <t>1.5.2.1.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</si>
  <si>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4700</t>
  </si>
  <si>
    <t>4800</t>
  </si>
  <si>
    <t>4801</t>
  </si>
  <si>
    <t>4802</t>
  </si>
  <si>
    <t>1.5.2.1.1. Иные межбюджетные трансферты бюджету МО "Всеволожский муниципальный район" Ленинградской области на реализацию переданных полномочий по организации библиотечного обслуживания населения, комплектованию и обеспечению сохранности библиотечных фондов</t>
  </si>
  <si>
    <t>Решение Совета депутатов от 24.03.2009 № 21 "Об утверждении Положения "Об организации освещения улиц и установки указателей с названиями улиц и номерами домов на территории МО Сертолово"; Решение Совета депутатов от 24.03.2009 № 19 об утверждении "Положения о порядке организации санитарной очистки, содержания, благоустройства и озеленения территории МО Сертолово"; Решение Совета депутатов от 27.06.2011 № 35 об утвердении "Правил благоустройства, содержания и обеспечения санитарного состояния территории МО Сертолово ВМР Ленинградской области"</t>
  </si>
  <si>
    <t>п.4</t>
  </si>
  <si>
    <t>с 01.01.2014 по 31.12.2017</t>
  </si>
  <si>
    <t>раздел 1 п.1.1</t>
  </si>
  <si>
    <t>Наименование полномочия,
расходного обязательства</t>
  </si>
  <si>
    <t>Код строки</t>
  </si>
  <si>
    <t>Правовое основание финансового обеспечения и расходования
средств (нормативные правовые акты, договоры, соглашения) муниципального образования</t>
  </si>
  <si>
    <t>наименование,
номер
и дата</t>
  </si>
  <si>
    <t>04</t>
  </si>
  <si>
    <t xml:space="preserve">01 </t>
  </si>
  <si>
    <t>статья 4 п.1 п.п.6</t>
  </si>
  <si>
    <t>л.1       п.1.10</t>
  </si>
  <si>
    <t>ст.4 п.1 п.п.1</t>
  </si>
  <si>
    <t>Постановление администрации МО Сертолово от 12.05.2014 № 215 "Об утверждении Положения о КУМИ МО Сертолово"</t>
  </si>
  <si>
    <t>п.1.7          п.2.2</t>
  </si>
  <si>
    <t>И.В. Карачёва</t>
  </si>
  <si>
    <t xml:space="preserve">Постановление администрации МО Сертолово от 10.01.2006 г. №1"Об утверждении Положения о Комитете финансов и экономики администрации МО Сертолово" </t>
  </si>
  <si>
    <t>п.1.7 п.3.24</t>
  </si>
  <si>
    <t>Решение совета депутатов МО Сертолово от 22.02.2011 № 10 "О создании муниципальных казенных учреждений"</t>
  </si>
  <si>
    <t>Постановление администрации МО Сертолово от 18.05.2009 № 136 "О порядке предоставления субсидии автономному учреждению "Редакция газеты "Петербургский рубеж"</t>
  </si>
  <si>
    <t>п.4.1</t>
  </si>
  <si>
    <t>п.7 п.8</t>
  </si>
  <si>
    <t>РЕЕСТР РАСХОДНЫХ ОБЯЗАТЕЛЬСТВ МУНИЦИПАЛЬНОГО ОБРАЗОВАНИЯ СЕРТОЛОВО ВСЕВОЛОЖСКОГО МУНИЦИПАЛЬНОГО РАЙОНА ЛЕНИНГРАДСКОЙ ОБЛАСТИ</t>
  </si>
  <si>
    <t>Решения совета депутатов МО Сертолово от 09.11.2010 № 44 "Об утверждении генерального плана муниципального образования Сертолово Всеволожского муниципального района Ленинградской области"  от 25.10.2011 № 50 "Об утверждении правил землепользования и застройки муниципального образования Сертолово Всеволожского муниципального района Ленинградской области" в ред.25.09.2012 № 42</t>
  </si>
  <si>
    <t>11.11.2010; "не определен"     27.10.2011; "не определен"</t>
  </si>
  <si>
    <t>Договоры и соглашения, заключенные от имени администрации по обязательствам согласно расчета расходов</t>
  </si>
  <si>
    <t>Решение Совета депутатов от 22.02.2011 № 2 "Об утверждении Положения "Об обеспечении условий для развития физической культуры и спорта, организации проведения официальных физкультурно-оздоровительных мероприятий на территории МО Сертолово ЛО"</t>
  </si>
  <si>
    <t xml:space="preserve">п.6 </t>
  </si>
  <si>
    <t>24.02.2011 - не установлен</t>
  </si>
  <si>
    <t xml:space="preserve">Проект постановления администрации МО Сертолово "об утверждении МП "Безопасный город Сертолово" на 2017-2019 годы" </t>
  </si>
  <si>
    <t>Постановление Правительства РФ от 21.06.2006 № 191 "Об утверждении Порядка предоставления, расход. и учета субвенций на осуществление полномочий по первичному воинскому учету на территориях, где отсутствуют военные комиссариаты"</t>
  </si>
  <si>
    <t>Решение совета депутатов МО Сертолово от 26.11.2013 № 54 "Об установлении выплаты за осуществление депутатской деятельности депутатам совета депутатов МО Сертолово"</t>
  </si>
  <si>
    <t>п.1 п.5</t>
  </si>
  <si>
    <t>раздел 3 в целом</t>
  </si>
  <si>
    <t>раздел 2 п.2.9</t>
  </si>
  <si>
    <t>раздел 2 п.2.8</t>
  </si>
  <si>
    <t>1. Расходные обязательства, возникшие в результате принятия нормативных правовых актов городского поселения, заключения договоров (соглашений), всего</t>
  </si>
  <si>
    <t>1.1.Расходные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</si>
  <si>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1.1.3. владение, пользование и распоряжение имуществом, находящимся в муниципальной собственности городского поселения</t>
  </si>
  <si>
    <t>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</si>
  <si>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</si>
  <si>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1.1.10. участие в предупреждении и ликвидации последствий чрезвычайных ситуаций в границах городского поселения</t>
  </si>
  <si>
    <t>1.1.14. создание условий для организации досуга и обеспечения жителей городского поселения услугами организаций культуры</t>
  </si>
  <si>
    <t>1.1.30.2. Именная стипендия МО Сертолово</t>
  </si>
  <si>
    <t xml:space="preserve">Постановление администрации МО Сертолово от 12.11.2009 № 4-п "Об утверждении "Положения об именных стипендиях Главы МО Сертолово";  проект решения совета депутатов "Об учреждении именной стипендии "Стипендиат года МО Сертолово" в МО Сертолово ВМР Ленинградской области" </t>
  </si>
  <si>
    <t>1.1.17.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</si>
  <si>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1.1.18.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</si>
  <si>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r>
      <t xml:space="preserve">Наименование бюджета    </t>
    </r>
    <r>
      <rPr>
        <u val="single"/>
        <sz val="11"/>
        <rFont val="Times New Roman"/>
        <family val="1"/>
      </rPr>
      <t xml:space="preserve">    Бюджет муниципального образования Сертолово Всеволожского муниципального района Ленинградской области       </t>
    </r>
  </si>
  <si>
    <t>1.1.21.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</si>
  <si>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1.1.5.1. Содержание улично-дорожной сети на территории города Сертолово</t>
  </si>
  <si>
    <t>1.1.6.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</si>
  <si>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1.1.14.2 Реализация непрограммных направлений расходов МО Сертолово</t>
  </si>
  <si>
    <t>Распоряжение Правительства Ленинградской области от 12.05.2016 г. № 215-р "О предоставлении в 2016 году бюджетам муниципальных образований Ленинградской области дотаций на поддержку мер по обеспечению сбалансированности бюджетов муниципальных образований Лениградской области"</t>
  </si>
  <si>
    <t>1.1.1.6. Выплата пенсии за выслугу лет лицам, замещавшим должности муниципальной службы, и доплаты к пенсии лицам, замещавшим муниципальные должности</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</si>
</sst>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s>
  <fonts count="38">
    <font>
      <sz val="10"/>
      <name val="Arial Cyr"/>
      <family val="0"/>
    </font>
    <font>
      <sz val="11"/>
      <color indexed="8"/>
      <name val="Calibri"/>
      <family val="2"/>
    </font>
    <font>
      <sz val="9"/>
      <name val="Times New Roman"/>
      <family val="1"/>
    </font>
    <font>
      <sz val="8"/>
      <name val="Times New Roman"/>
      <family val="1"/>
    </font>
    <font>
      <sz val="11"/>
      <name val="Times New Roman"/>
      <family val="1"/>
    </font>
    <font>
      <sz val="10"/>
      <name val="Times New Roman"/>
      <family val="1"/>
    </font>
    <font>
      <b/>
      <sz val="12"/>
      <name val="Times New Roman"/>
      <family val="1"/>
    </font>
    <font>
      <sz val="7"/>
      <name val="Times New Roman"/>
      <family val="1"/>
    </font>
    <font>
      <b/>
      <sz val="9"/>
      <name val="Times New Roman"/>
      <family val="1"/>
    </font>
    <font>
      <b/>
      <sz val="10"/>
      <name val="Times New Roman"/>
      <family val="1"/>
    </font>
    <font>
      <sz val="8"/>
      <name val="Arial Cyr"/>
      <family val="0"/>
    </font>
    <font>
      <b/>
      <sz val="11"/>
      <name val="Times New Roman"/>
      <family val="1"/>
    </font>
    <font>
      <sz val="10"/>
      <color indexed="10"/>
      <name val="Times New Roman"/>
      <family val="1"/>
    </font>
    <font>
      <sz val="10"/>
      <color indexed="12"/>
      <name val="Times New Roman"/>
      <family val="1"/>
    </font>
    <font>
      <u val="single"/>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8"/>
      <name val="Times New Roman"/>
      <family val="1"/>
    </font>
    <font>
      <sz val="8"/>
      <color indexed="10"/>
      <name val="Times New Roman"/>
      <family val="1"/>
    </font>
    <font>
      <sz val="8"/>
      <name val="Tahoma"/>
      <family val="2"/>
    </font>
    <font>
      <sz val="9"/>
      <color indexed="43"/>
      <name val="Times New Roman"/>
      <family val="1"/>
    </font>
    <font>
      <b/>
      <sz val="12"/>
      <color indexed="10"/>
      <name val="Times New Roman"/>
      <family val="1"/>
    </font>
    <font>
      <sz val="9"/>
      <color indexed="10"/>
      <name val="Times New Roman"/>
      <family val="1"/>
    </font>
    <font>
      <sz val="10"/>
      <color indexed="14"/>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9" fillId="4" borderId="0" applyNumberFormat="0" applyBorder="0" applyAlignment="0" applyProtection="0"/>
  </cellStyleXfs>
  <cellXfs count="93">
    <xf numFmtId="0" fontId="0" fillId="0" borderId="0" xfId="0" applyAlignment="1">
      <alignment/>
    </xf>
    <xf numFmtId="0" fontId="4" fillId="0" borderId="0" xfId="0" applyFont="1" applyAlignment="1">
      <alignment/>
    </xf>
    <xf numFmtId="0" fontId="5" fillId="0" borderId="0" xfId="0" applyFont="1" applyAlignment="1">
      <alignment/>
    </xf>
    <xf numFmtId="0" fontId="2" fillId="0" borderId="0" xfId="0" applyFont="1" applyAlignment="1">
      <alignment horizontal="center" vertical="top"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xf>
    <xf numFmtId="0" fontId="3" fillId="0" borderId="0" xfId="0" applyFont="1" applyBorder="1" applyAlignment="1">
      <alignment horizontal="center" vertical="top"/>
    </xf>
    <xf numFmtId="0" fontId="5" fillId="0" borderId="0" xfId="0" applyFont="1" applyBorder="1" applyAlignment="1">
      <alignment/>
    </xf>
    <xf numFmtId="0" fontId="5" fillId="0" borderId="0" xfId="0" applyFont="1" applyBorder="1" applyAlignment="1">
      <alignment/>
    </xf>
    <xf numFmtId="49" fontId="5" fillId="0" borderId="10" xfId="0" applyNumberFormat="1" applyFont="1" applyFill="1" applyBorder="1" applyAlignment="1">
      <alignment horizontal="center" vertical="top"/>
    </xf>
    <xf numFmtId="0" fontId="3" fillId="0" borderId="0" xfId="0" applyFont="1" applyBorder="1" applyAlignment="1">
      <alignment vertical="top"/>
    </xf>
    <xf numFmtId="164" fontId="4"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49" fontId="7" fillId="0" borderId="10" xfId="0" applyNumberFormat="1" applyFont="1" applyFill="1" applyBorder="1" applyAlignment="1">
      <alignment horizontal="left" vertical="top" wrapText="1"/>
    </xf>
    <xf numFmtId="49" fontId="5" fillId="22" borderId="10" xfId="0" applyNumberFormat="1" applyFont="1" applyFill="1" applyBorder="1" applyAlignment="1">
      <alignment horizontal="center" vertical="top" wrapText="1"/>
    </xf>
    <xf numFmtId="49" fontId="5" fillId="24" borderId="10" xfId="0" applyNumberFormat="1" applyFont="1" applyFill="1" applyBorder="1" applyAlignment="1">
      <alignment horizontal="center" vertical="top"/>
    </xf>
    <xf numFmtId="49" fontId="5" fillId="24" borderId="10" xfId="0" applyNumberFormat="1" applyFont="1" applyFill="1" applyBorder="1" applyAlignment="1">
      <alignment horizontal="left" vertical="top" wrapText="1"/>
    </xf>
    <xf numFmtId="49" fontId="5" fillId="24" borderId="10" xfId="0" applyNumberFormat="1" applyFont="1" applyFill="1" applyBorder="1" applyAlignment="1">
      <alignment horizontal="center" vertical="top" wrapText="1"/>
    </xf>
    <xf numFmtId="49" fontId="5" fillId="0" borderId="10" xfId="0" applyNumberFormat="1" applyFont="1" applyFill="1" applyBorder="1" applyAlignment="1">
      <alignment horizontal="center" vertical="top" wrapText="1"/>
    </xf>
    <xf numFmtId="164" fontId="5" fillId="0" borderId="0" xfId="0" applyNumberFormat="1" applyFont="1" applyAlignment="1">
      <alignment/>
    </xf>
    <xf numFmtId="49"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49" fontId="2" fillId="24" borderId="10" xfId="0" applyNumberFormat="1" applyFont="1" applyFill="1" applyBorder="1" applyAlignment="1">
      <alignment horizontal="left" vertical="top" wrapText="1"/>
    </xf>
    <xf numFmtId="164" fontId="11" fillId="22" borderId="10" xfId="0" applyNumberFormat="1" applyFont="1" applyFill="1" applyBorder="1" applyAlignment="1">
      <alignment horizontal="center" vertical="top"/>
    </xf>
    <xf numFmtId="0" fontId="2" fillId="24" borderId="10" xfId="0" applyNumberFormat="1" applyFont="1" applyFill="1" applyBorder="1" applyAlignment="1">
      <alignment horizontal="left" vertical="top" wrapText="1"/>
    </xf>
    <xf numFmtId="164" fontId="11" fillId="24" borderId="10" xfId="0" applyNumberFormat="1" applyFont="1" applyFill="1" applyBorder="1" applyAlignment="1">
      <alignment horizontal="center" vertical="top"/>
    </xf>
    <xf numFmtId="164" fontId="4" fillId="22" borderId="10" xfId="0" applyNumberFormat="1" applyFont="1" applyFill="1" applyBorder="1" applyAlignment="1">
      <alignment horizontal="center" vertical="top"/>
    </xf>
    <xf numFmtId="164" fontId="11" fillId="22" borderId="10" xfId="0" applyNumberFormat="1" applyFont="1" applyFill="1" applyBorder="1" applyAlignment="1">
      <alignment horizontal="center" vertical="center"/>
    </xf>
    <xf numFmtId="0" fontId="5" fillId="0" borderId="10" xfId="0" applyFont="1" applyBorder="1" applyAlignment="1">
      <alignment horizontal="left" vertical="top" wrapText="1"/>
    </xf>
    <xf numFmtId="0" fontId="5" fillId="24"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25" borderId="10" xfId="0" applyFont="1" applyFill="1" applyBorder="1" applyAlignment="1">
      <alignment horizontal="left" vertical="top" wrapText="1"/>
    </xf>
    <xf numFmtId="0" fontId="12" fillId="0" borderId="0" xfId="0" applyFont="1" applyAlignment="1">
      <alignment/>
    </xf>
    <xf numFmtId="0" fontId="13" fillId="0" borderId="0" xfId="0" applyFont="1" applyAlignment="1">
      <alignment/>
    </xf>
    <xf numFmtId="164" fontId="13" fillId="0" borderId="0" xfId="0" applyNumberFormat="1" applyFont="1" applyAlignment="1">
      <alignment/>
    </xf>
    <xf numFmtId="0" fontId="6" fillId="0" borderId="0" xfId="0" applyFont="1" applyBorder="1" applyAlignment="1">
      <alignment horizontal="center" vertical="top" wrapText="1"/>
    </xf>
    <xf numFmtId="0" fontId="3" fillId="0" borderId="10" xfId="0" applyFont="1" applyBorder="1" applyAlignment="1">
      <alignment horizontal="center" vertical="center" wrapText="1"/>
    </xf>
    <xf numFmtId="49" fontId="9" fillId="22" borderId="10" xfId="0" applyNumberFormat="1" applyFont="1" applyFill="1" applyBorder="1" applyAlignment="1">
      <alignment horizontal="center" vertical="top"/>
    </xf>
    <xf numFmtId="0" fontId="9" fillId="22" borderId="10" xfId="0" applyFont="1" applyFill="1" applyBorder="1" applyAlignment="1">
      <alignment horizontal="left" vertical="top" wrapText="1"/>
    </xf>
    <xf numFmtId="49" fontId="9" fillId="22" borderId="10" xfId="0" applyNumberFormat="1" applyFont="1" applyFill="1" applyBorder="1" applyAlignment="1">
      <alignment horizontal="center" vertical="top" wrapText="1"/>
    </xf>
    <xf numFmtId="0" fontId="8" fillId="22" borderId="10" xfId="0" applyNumberFormat="1" applyFont="1" applyFill="1" applyBorder="1" applyAlignment="1">
      <alignment horizontal="left" vertical="top" wrapText="1"/>
    </xf>
    <xf numFmtId="0" fontId="8" fillId="0" borderId="0" xfId="0" applyFont="1" applyAlignment="1">
      <alignment vertical="top"/>
    </xf>
    <xf numFmtId="49" fontId="8" fillId="22" borderId="10" xfId="0" applyNumberFormat="1" applyFont="1" applyFill="1" applyBorder="1" applyAlignment="1">
      <alignment horizontal="left" vertical="top" wrapText="1"/>
    </xf>
    <xf numFmtId="49" fontId="9" fillId="22" borderId="10" xfId="0" applyNumberFormat="1" applyFont="1" applyFill="1" applyBorder="1" applyAlignment="1">
      <alignment horizontal="left" vertical="top" wrapText="1"/>
    </xf>
    <xf numFmtId="49" fontId="9" fillId="22" borderId="10" xfId="0" applyNumberFormat="1" applyFont="1" applyFill="1" applyBorder="1" applyAlignment="1">
      <alignment horizontal="center" vertical="center" wrapText="1"/>
    </xf>
    <xf numFmtId="0" fontId="8" fillId="0" borderId="10" xfId="0" applyFont="1" applyBorder="1" applyAlignment="1">
      <alignment horizontal="left" vertical="top" wrapText="1"/>
    </xf>
    <xf numFmtId="49" fontId="8" fillId="0" borderId="10" xfId="0" applyNumberFormat="1" applyFont="1" applyFill="1" applyBorder="1" applyAlignment="1">
      <alignment horizontal="center" vertical="top"/>
    </xf>
    <xf numFmtId="49" fontId="8" fillId="0" borderId="10" xfId="0" applyNumberFormat="1" applyFont="1" applyFill="1" applyBorder="1" applyAlignment="1">
      <alignment horizontal="center" vertical="top" wrapText="1"/>
    </xf>
    <xf numFmtId="164" fontId="8" fillId="0" borderId="10" xfId="0" applyNumberFormat="1" applyFont="1" applyFill="1" applyBorder="1" applyAlignment="1">
      <alignment horizontal="center" vertical="top"/>
    </xf>
    <xf numFmtId="0" fontId="5" fillId="0" borderId="11" xfId="0" applyFont="1" applyBorder="1" applyAlignment="1">
      <alignment/>
    </xf>
    <xf numFmtId="0" fontId="3" fillId="0" borderId="12" xfId="0" applyFont="1" applyBorder="1" applyAlignment="1">
      <alignment horizontal="center" vertical="top" wrapText="1"/>
    </xf>
    <xf numFmtId="0" fontId="5" fillId="0" borderId="11" xfId="0" applyFont="1" applyBorder="1" applyAlignment="1">
      <alignment horizontal="left" wrapText="1"/>
    </xf>
    <xf numFmtId="49" fontId="31" fillId="22" borderId="10" xfId="0" applyNumberFormat="1" applyFont="1" applyFill="1" applyBorder="1" applyAlignment="1">
      <alignment horizontal="center" vertical="center" textRotation="90"/>
    </xf>
    <xf numFmtId="49" fontId="31" fillId="22" borderId="10" xfId="0" applyNumberFormat="1" applyFont="1" applyFill="1" applyBorder="1" applyAlignment="1">
      <alignment horizontal="center" vertical="center" textRotation="90" wrapText="1"/>
    </xf>
    <xf numFmtId="49" fontId="3" fillId="24"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center" textRotation="90"/>
    </xf>
    <xf numFmtId="49" fontId="3" fillId="0"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vertical="top"/>
    </xf>
    <xf numFmtId="49" fontId="3" fillId="24" borderId="10" xfId="0" applyNumberFormat="1" applyFont="1" applyFill="1" applyBorder="1" applyAlignment="1">
      <alignment horizontal="center" vertical="top"/>
    </xf>
    <xf numFmtId="49" fontId="32" fillId="0" borderId="10" xfId="0" applyNumberFormat="1" applyFont="1" applyFill="1" applyBorder="1" applyAlignment="1">
      <alignment horizontal="center" vertical="top" wrapText="1"/>
    </xf>
    <xf numFmtId="49" fontId="3" fillId="24" borderId="10" xfId="0" applyNumberFormat="1" applyFont="1" applyFill="1" applyBorder="1" applyAlignment="1">
      <alignment horizontal="center" vertical="center" textRotation="90"/>
    </xf>
    <xf numFmtId="0" fontId="3" fillId="0" borderId="10" xfId="0" applyNumberFormat="1" applyFont="1" applyFill="1" applyBorder="1" applyAlignment="1">
      <alignment horizontal="center" vertical="center" textRotation="90" wrapText="1"/>
    </xf>
    <xf numFmtId="49" fontId="3" fillId="0" borderId="10" xfId="0" applyNumberFormat="1" applyFont="1" applyFill="1" applyBorder="1" applyAlignment="1">
      <alignment horizontal="center" textRotation="90"/>
    </xf>
    <xf numFmtId="49" fontId="3" fillId="0" borderId="10" xfId="0" applyNumberFormat="1" applyFont="1" applyFill="1" applyBorder="1" applyAlignment="1">
      <alignment horizontal="center" vertical="top" wrapText="1"/>
    </xf>
    <xf numFmtId="0" fontId="5" fillId="24" borderId="10" xfId="0" applyFont="1" applyFill="1" applyBorder="1" applyAlignment="1">
      <alignment horizontal="left" vertical="top" wrapText="1"/>
    </xf>
    <xf numFmtId="164" fontId="4" fillId="24" borderId="10" xfId="0" applyNumberFormat="1" applyFont="1" applyFill="1" applyBorder="1" applyAlignment="1">
      <alignment horizontal="center" vertical="top"/>
    </xf>
    <xf numFmtId="0" fontId="2" fillId="0" borderId="0" xfId="0" applyFont="1" applyFill="1" applyAlignment="1">
      <alignment vertical="top"/>
    </xf>
    <xf numFmtId="0" fontId="5" fillId="0" borderId="0" xfId="0" applyFont="1" applyFill="1" applyBorder="1" applyAlignment="1">
      <alignment/>
    </xf>
    <xf numFmtId="0" fontId="12" fillId="0" borderId="0" xfId="0" applyFont="1" applyBorder="1" applyAlignment="1">
      <alignment/>
    </xf>
    <xf numFmtId="0" fontId="13" fillId="0" borderId="0" xfId="0" applyFont="1" applyBorder="1" applyAlignment="1">
      <alignment/>
    </xf>
    <xf numFmtId="0" fontId="8" fillId="0" borderId="0" xfId="0" applyFont="1" applyFill="1" applyAlignment="1">
      <alignment vertical="top"/>
    </xf>
    <xf numFmtId="0" fontId="34" fillId="0" borderId="0" xfId="0" applyFont="1" applyFill="1" applyAlignment="1">
      <alignment vertical="top"/>
    </xf>
    <xf numFmtId="0" fontId="5" fillId="0" borderId="0" xfId="0" applyFont="1" applyFill="1" applyAlignment="1">
      <alignment/>
    </xf>
    <xf numFmtId="0" fontId="35" fillId="0" borderId="0" xfId="0" applyFont="1" applyBorder="1" applyAlignment="1">
      <alignment horizontal="center" vertical="top" wrapText="1"/>
    </xf>
    <xf numFmtId="0" fontId="12" fillId="0" borderId="11" xfId="0" applyFont="1" applyBorder="1" applyAlignment="1">
      <alignment/>
    </xf>
    <xf numFmtId="0" fontId="5" fillId="0" borderId="10" xfId="0" applyFont="1" applyBorder="1" applyAlignment="1">
      <alignment wrapText="1"/>
    </xf>
    <xf numFmtId="0" fontId="5" fillId="0" borderId="10" xfId="0" applyFont="1" applyBorder="1" applyAlignment="1">
      <alignment vertical="top" wrapText="1"/>
    </xf>
    <xf numFmtId="0" fontId="5" fillId="0" borderId="10" xfId="0" applyFont="1" applyBorder="1" applyAlignment="1">
      <alignment vertical="top"/>
    </xf>
    <xf numFmtId="49" fontId="36" fillId="0" borderId="10" xfId="0" applyNumberFormat="1" applyFont="1" applyFill="1" applyBorder="1" applyAlignment="1">
      <alignment horizontal="center" vertical="top"/>
    </xf>
    <xf numFmtId="49" fontId="32" fillId="0" borderId="10" xfId="0" applyNumberFormat="1" applyFont="1" applyFill="1" applyBorder="1" applyAlignment="1">
      <alignment horizontal="center" vertical="top"/>
    </xf>
    <xf numFmtId="0" fontId="2" fillId="0" borderId="10" xfId="0" applyNumberFormat="1" applyFont="1" applyBorder="1" applyAlignment="1">
      <alignment vertical="top" wrapText="1"/>
    </xf>
    <xf numFmtId="49" fontId="12" fillId="0" borderId="0" xfId="0" applyNumberFormat="1" applyFont="1" applyBorder="1" applyAlignment="1">
      <alignment/>
    </xf>
    <xf numFmtId="49" fontId="12" fillId="0" borderId="0" xfId="0" applyNumberFormat="1" applyFont="1" applyAlignment="1">
      <alignment/>
    </xf>
    <xf numFmtId="164" fontId="37" fillId="0" borderId="0" xfId="0" applyNumberFormat="1" applyFont="1" applyBorder="1" applyAlignment="1">
      <alignment/>
    </xf>
    <xf numFmtId="164" fontId="37" fillId="0" borderId="0" xfId="0" applyNumberFormat="1" applyFont="1" applyAlignment="1">
      <alignment/>
    </xf>
    <xf numFmtId="0" fontId="5" fillId="0" borderId="11" xfId="0" applyFont="1" applyBorder="1" applyAlignment="1">
      <alignment horizontal="center"/>
    </xf>
    <xf numFmtId="0" fontId="3" fillId="0" borderId="12" xfId="0" applyFont="1" applyBorder="1" applyAlignment="1">
      <alignment horizontal="center" vertical="top"/>
    </xf>
    <xf numFmtId="0" fontId="2" fillId="0" borderId="10" xfId="0" applyFont="1" applyBorder="1" applyAlignment="1">
      <alignment horizontal="center" vertical="center" wrapText="1"/>
    </xf>
    <xf numFmtId="0" fontId="2" fillId="0" borderId="10" xfId="0" applyFont="1" applyBorder="1" applyAlignment="1">
      <alignment horizontal="center" vertical="center" textRotation="90" wrapText="1"/>
    </xf>
    <xf numFmtId="0" fontId="5" fillId="0" borderId="0" xfId="0" applyFont="1" applyBorder="1" applyAlignment="1">
      <alignment horizontal="left" wrapText="1"/>
    </xf>
    <xf numFmtId="0" fontId="6" fillId="0" borderId="0" xfId="0" applyFont="1" applyBorder="1" applyAlignment="1">
      <alignment horizontal="center" vertical="top" wrapText="1"/>
    </xf>
    <xf numFmtId="0" fontId="35" fillId="0" borderId="0"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20"/>
  <sheetViews>
    <sheetView tabSelected="1" workbookViewId="0" topLeftCell="C140">
      <selection activeCell="G146" sqref="G146:K167"/>
    </sheetView>
  </sheetViews>
  <sheetFormatPr defaultColWidth="9.00390625" defaultRowHeight="12.75"/>
  <cols>
    <col min="1" max="1" width="47.75390625" style="2" customWidth="1"/>
    <col min="2" max="2" width="6.125" style="2" customWidth="1"/>
    <col min="3" max="3" width="25.625" style="33" customWidth="1"/>
    <col min="4" max="4" width="5.25390625" style="2" customWidth="1"/>
    <col min="5" max="5" width="6.875" style="2" customWidth="1"/>
    <col min="6" max="6" width="5.25390625" style="2" customWidth="1"/>
    <col min="7" max="7" width="5.25390625" style="33" customWidth="1"/>
    <col min="8" max="8" width="9.875" style="2" customWidth="1"/>
    <col min="9" max="9" width="10.125" style="33" customWidth="1"/>
    <col min="10" max="10" width="10.875" style="2" customWidth="1"/>
    <col min="11" max="12" width="10.125" style="2" bestFit="1" customWidth="1"/>
    <col min="13" max="13" width="10.125" style="34" bestFit="1" customWidth="1"/>
    <col min="14" max="16384" width="9.125" style="2" customWidth="1"/>
  </cols>
  <sheetData>
    <row r="1" spans="1:13" s="1" customFormat="1" ht="32.25" customHeight="1">
      <c r="A1" s="91" t="s">
        <v>368</v>
      </c>
      <c r="B1" s="91"/>
      <c r="C1" s="92"/>
      <c r="D1" s="91"/>
      <c r="E1" s="91"/>
      <c r="F1" s="91"/>
      <c r="G1" s="91"/>
      <c r="H1" s="91"/>
      <c r="I1" s="91"/>
      <c r="J1" s="91"/>
      <c r="K1" s="91"/>
      <c r="L1" s="91"/>
      <c r="M1" s="91"/>
    </row>
    <row r="2" spans="1:13" s="1" customFormat="1" ht="2.25" customHeight="1">
      <c r="A2" s="36"/>
      <c r="B2" s="36"/>
      <c r="C2" s="74"/>
      <c r="D2" s="36"/>
      <c r="E2" s="36"/>
      <c r="F2" s="36"/>
      <c r="G2" s="36"/>
      <c r="H2" s="36"/>
      <c r="I2" s="36"/>
      <c r="J2" s="36"/>
      <c r="K2" s="36"/>
      <c r="L2" s="36"/>
      <c r="M2" s="36"/>
    </row>
    <row r="3" spans="1:13" s="1" customFormat="1" ht="24" customHeight="1">
      <c r="A3" s="1" t="s">
        <v>172</v>
      </c>
      <c r="B3" s="36"/>
      <c r="C3" s="74"/>
      <c r="D3" s="36"/>
      <c r="E3" s="36"/>
      <c r="F3" s="36"/>
      <c r="G3" s="36"/>
      <c r="H3" s="36"/>
      <c r="I3" s="36"/>
      <c r="J3" s="36"/>
      <c r="K3" s="36"/>
      <c r="L3" s="36"/>
      <c r="M3" s="36"/>
    </row>
    <row r="4" spans="1:13" s="1" customFormat="1" ht="23.25" customHeight="1">
      <c r="A4" s="1" t="s">
        <v>393</v>
      </c>
      <c r="B4" s="36"/>
      <c r="C4" s="74"/>
      <c r="D4" s="36"/>
      <c r="E4" s="36"/>
      <c r="F4" s="36"/>
      <c r="G4" s="36"/>
      <c r="H4" s="36"/>
      <c r="I4" s="36"/>
      <c r="J4" s="36"/>
      <c r="K4" s="36"/>
      <c r="L4" s="36"/>
      <c r="M4" s="36"/>
    </row>
    <row r="5" spans="1:13" s="1" customFormat="1" ht="23.25" customHeight="1">
      <c r="A5" s="1" t="s">
        <v>325</v>
      </c>
      <c r="B5" s="36"/>
      <c r="C5" s="74"/>
      <c r="D5" s="36"/>
      <c r="E5" s="36"/>
      <c r="F5" s="36"/>
      <c r="G5" s="36"/>
      <c r="H5" s="36"/>
      <c r="I5" s="36"/>
      <c r="J5" s="36"/>
      <c r="K5" s="36"/>
      <c r="L5" s="36"/>
      <c r="M5" s="36"/>
    </row>
    <row r="6" spans="1:13" s="3" customFormat="1" ht="33.75" customHeight="1">
      <c r="A6" s="88" t="s">
        <v>350</v>
      </c>
      <c r="B6" s="88" t="s">
        <v>351</v>
      </c>
      <c r="C6" s="88" t="s">
        <v>352</v>
      </c>
      <c r="D6" s="88"/>
      <c r="E6" s="88"/>
      <c r="F6" s="88" t="s">
        <v>326</v>
      </c>
      <c r="G6" s="88"/>
      <c r="H6" s="88" t="s">
        <v>330</v>
      </c>
      <c r="I6" s="88"/>
      <c r="J6" s="88"/>
      <c r="K6" s="88"/>
      <c r="L6" s="88"/>
      <c r="M6" s="88"/>
    </row>
    <row r="7" spans="1:13" s="3" customFormat="1" ht="32.25" customHeight="1">
      <c r="A7" s="88"/>
      <c r="B7" s="88"/>
      <c r="C7" s="88"/>
      <c r="D7" s="88"/>
      <c r="E7" s="88"/>
      <c r="F7" s="89" t="s">
        <v>332</v>
      </c>
      <c r="G7" s="89" t="s">
        <v>333</v>
      </c>
      <c r="H7" s="88" t="s">
        <v>246</v>
      </c>
      <c r="I7" s="88"/>
      <c r="J7" s="88" t="s">
        <v>247</v>
      </c>
      <c r="K7" s="88" t="s">
        <v>248</v>
      </c>
      <c r="L7" s="88" t="s">
        <v>151</v>
      </c>
      <c r="M7" s="88"/>
    </row>
    <row r="8" spans="1:13" s="3" customFormat="1" ht="93.75" customHeight="1">
      <c r="A8" s="88"/>
      <c r="B8" s="88"/>
      <c r="C8" s="4" t="s">
        <v>353</v>
      </c>
      <c r="D8" s="37" t="s">
        <v>331</v>
      </c>
      <c r="E8" s="37" t="s">
        <v>153</v>
      </c>
      <c r="F8" s="89"/>
      <c r="G8" s="89"/>
      <c r="H8" s="4" t="s">
        <v>334</v>
      </c>
      <c r="I8" s="4" t="s">
        <v>335</v>
      </c>
      <c r="J8" s="88"/>
      <c r="K8" s="88"/>
      <c r="L8" s="4" t="s">
        <v>249</v>
      </c>
      <c r="M8" s="4" t="s">
        <v>250</v>
      </c>
    </row>
    <row r="9" spans="1:13" s="5" customFormat="1" ht="18" customHeight="1">
      <c r="A9" s="4">
        <v>1</v>
      </c>
      <c r="B9" s="4">
        <v>2</v>
      </c>
      <c r="C9" s="4">
        <v>3</v>
      </c>
      <c r="D9" s="4">
        <v>4</v>
      </c>
      <c r="E9" s="4">
        <v>5</v>
      </c>
      <c r="F9" s="4">
        <v>6</v>
      </c>
      <c r="G9" s="4">
        <v>7</v>
      </c>
      <c r="H9" s="4">
        <v>8</v>
      </c>
      <c r="I9" s="4">
        <v>9</v>
      </c>
      <c r="J9" s="4">
        <v>10</v>
      </c>
      <c r="K9" s="4">
        <v>11</v>
      </c>
      <c r="L9" s="4">
        <v>12</v>
      </c>
      <c r="M9" s="4">
        <v>13</v>
      </c>
    </row>
    <row r="10" spans="1:15" s="42" customFormat="1" ht="36">
      <c r="A10" s="46" t="s">
        <v>382</v>
      </c>
      <c r="B10" s="47" t="s">
        <v>61</v>
      </c>
      <c r="C10" s="48" t="s">
        <v>173</v>
      </c>
      <c r="D10" s="47" t="s">
        <v>173</v>
      </c>
      <c r="E10" s="47" t="s">
        <v>173</v>
      </c>
      <c r="F10" s="48" t="s">
        <v>173</v>
      </c>
      <c r="G10" s="48" t="s">
        <v>173</v>
      </c>
      <c r="H10" s="49">
        <f aca="true" t="shared" si="0" ref="H10:M10">H11+H97+H119+H126</f>
        <v>286650.70000000007</v>
      </c>
      <c r="I10" s="49">
        <f t="shared" si="0"/>
        <v>280584.4</v>
      </c>
      <c r="J10" s="49">
        <f t="shared" si="0"/>
        <v>316062.976</v>
      </c>
      <c r="K10" s="49">
        <f t="shared" si="0"/>
        <v>328653.10000000003</v>
      </c>
      <c r="L10" s="49">
        <f t="shared" si="0"/>
        <v>297866.7</v>
      </c>
      <c r="M10" s="49">
        <f t="shared" si="0"/>
        <v>306294.7</v>
      </c>
      <c r="N10" s="71"/>
      <c r="O10" s="71"/>
    </row>
    <row r="11" spans="1:15" s="42" customFormat="1" ht="64.5">
      <c r="A11" s="39" t="s">
        <v>383</v>
      </c>
      <c r="B11" s="38" t="s">
        <v>62</v>
      </c>
      <c r="C11" s="43" t="s">
        <v>114</v>
      </c>
      <c r="D11" s="53" t="s">
        <v>210</v>
      </c>
      <c r="E11" s="54" t="s">
        <v>189</v>
      </c>
      <c r="F11" s="40"/>
      <c r="G11" s="40"/>
      <c r="H11" s="24">
        <f aca="true" t="shared" si="1" ref="H11:M11">H12+H23+H27+H37+H47+H55+H58+H61+H63+H66+H69+H71+H82+H85+H87+H89+H93+H95</f>
        <v>162411.60000000003</v>
      </c>
      <c r="I11" s="24">
        <f t="shared" si="1"/>
        <v>158115.6</v>
      </c>
      <c r="J11" s="24">
        <f t="shared" si="1"/>
        <v>168848.476</v>
      </c>
      <c r="K11" s="24">
        <f t="shared" si="1"/>
        <v>201120.8</v>
      </c>
      <c r="L11" s="24">
        <f t="shared" si="1"/>
        <v>170548.4</v>
      </c>
      <c r="M11" s="24">
        <f t="shared" si="1"/>
        <v>185257.6</v>
      </c>
      <c r="N11" s="71"/>
      <c r="O11" s="71"/>
    </row>
    <row r="12" spans="1:15" s="6" customFormat="1" ht="79.5" customHeight="1">
      <c r="A12" s="65" t="s">
        <v>266</v>
      </c>
      <c r="B12" s="18" t="s">
        <v>63</v>
      </c>
      <c r="C12" s="23" t="s">
        <v>115</v>
      </c>
      <c r="D12" s="55" t="s">
        <v>358</v>
      </c>
      <c r="E12" s="55" t="s">
        <v>189</v>
      </c>
      <c r="F12" s="18" t="s">
        <v>68</v>
      </c>
      <c r="G12" s="18" t="s">
        <v>69</v>
      </c>
      <c r="H12" s="26">
        <f aca="true" t="shared" si="2" ref="H12:M12">SUM(H13:H22)</f>
        <v>17536.800000000003</v>
      </c>
      <c r="I12" s="26">
        <f t="shared" si="2"/>
        <v>14717.900000000001</v>
      </c>
      <c r="J12" s="26">
        <f t="shared" si="2"/>
        <v>16826.176</v>
      </c>
      <c r="K12" s="26">
        <f t="shared" si="2"/>
        <v>18954.1</v>
      </c>
      <c r="L12" s="26">
        <f t="shared" si="2"/>
        <v>19040.8</v>
      </c>
      <c r="M12" s="26">
        <f t="shared" si="2"/>
        <v>19201.5</v>
      </c>
      <c r="N12" s="67"/>
      <c r="O12" s="67"/>
    </row>
    <row r="13" spans="1:15" s="6" customFormat="1" ht="86.25" customHeight="1">
      <c r="A13" s="29" t="s">
        <v>64</v>
      </c>
      <c r="B13" s="13"/>
      <c r="C13" s="21" t="s">
        <v>179</v>
      </c>
      <c r="D13" s="56" t="s">
        <v>180</v>
      </c>
      <c r="E13" s="57" t="s">
        <v>199</v>
      </c>
      <c r="F13" s="18" t="s">
        <v>220</v>
      </c>
      <c r="G13" s="19" t="s">
        <v>235</v>
      </c>
      <c r="H13" s="66">
        <v>2370.8</v>
      </c>
      <c r="I13" s="12">
        <v>0</v>
      </c>
      <c r="J13" s="27">
        <f>3000-99-196.024</f>
        <v>2704.976</v>
      </c>
      <c r="K13" s="12">
        <v>3000</v>
      </c>
      <c r="L13" s="12">
        <v>3000</v>
      </c>
      <c r="M13" s="12">
        <v>3000</v>
      </c>
      <c r="N13" s="67"/>
      <c r="O13" s="67"/>
    </row>
    <row r="14" spans="1:15" s="6" customFormat="1" ht="49.5" customHeight="1">
      <c r="A14" s="29" t="s">
        <v>65</v>
      </c>
      <c r="B14" s="13"/>
      <c r="C14" s="21" t="s">
        <v>371</v>
      </c>
      <c r="D14" s="58"/>
      <c r="E14" s="58"/>
      <c r="F14" s="18" t="s">
        <v>220</v>
      </c>
      <c r="G14" s="19" t="s">
        <v>221</v>
      </c>
      <c r="H14" s="66">
        <v>2902.2</v>
      </c>
      <c r="I14" s="12">
        <v>2478</v>
      </c>
      <c r="J14" s="27">
        <v>3836.9</v>
      </c>
      <c r="K14" s="12">
        <v>2560.6</v>
      </c>
      <c r="L14" s="12">
        <v>2612.2</v>
      </c>
      <c r="M14" s="12">
        <v>2737.6</v>
      </c>
      <c r="N14" s="67"/>
      <c r="O14" s="67"/>
    </row>
    <row r="15" spans="1:15" s="6" customFormat="1" ht="51" customHeight="1">
      <c r="A15" s="29" t="s">
        <v>174</v>
      </c>
      <c r="B15" s="13"/>
      <c r="C15" s="21" t="s">
        <v>322</v>
      </c>
      <c r="D15" s="57" t="s">
        <v>321</v>
      </c>
      <c r="E15" s="58"/>
      <c r="F15" s="18" t="s">
        <v>220</v>
      </c>
      <c r="G15" s="19" t="s">
        <v>221</v>
      </c>
      <c r="H15" s="66">
        <v>81.4</v>
      </c>
      <c r="I15" s="12">
        <v>81.4</v>
      </c>
      <c r="J15" s="27">
        <v>81.4</v>
      </c>
      <c r="K15" s="12">
        <v>81.5</v>
      </c>
      <c r="L15" s="12">
        <v>85.6</v>
      </c>
      <c r="M15" s="12">
        <v>89.9</v>
      </c>
      <c r="N15" s="67"/>
      <c r="O15" s="67"/>
    </row>
    <row r="16" spans="1:15" s="6" customFormat="1" ht="38.25">
      <c r="A16" s="29" t="s">
        <v>66</v>
      </c>
      <c r="B16" s="13"/>
      <c r="C16" s="14"/>
      <c r="D16" s="58"/>
      <c r="E16" s="58"/>
      <c r="F16" s="18" t="s">
        <v>220</v>
      </c>
      <c r="G16" s="19" t="s">
        <v>221</v>
      </c>
      <c r="H16" s="66">
        <v>780.1</v>
      </c>
      <c r="I16" s="12">
        <v>770</v>
      </c>
      <c r="J16" s="27">
        <v>0</v>
      </c>
      <c r="K16" s="12">
        <v>100</v>
      </c>
      <c r="L16" s="12">
        <v>100</v>
      </c>
      <c r="M16" s="12">
        <v>100</v>
      </c>
      <c r="N16" s="67"/>
      <c r="O16" s="67"/>
    </row>
    <row r="17" spans="1:15" s="6" customFormat="1" ht="27.75" customHeight="1">
      <c r="A17" s="29" t="s">
        <v>67</v>
      </c>
      <c r="B17" s="13"/>
      <c r="C17" s="14"/>
      <c r="D17" s="58"/>
      <c r="E17" s="58"/>
      <c r="F17" s="18" t="s">
        <v>220</v>
      </c>
      <c r="G17" s="19" t="s">
        <v>221</v>
      </c>
      <c r="H17" s="66">
        <f>79.2+32.7</f>
        <v>111.9</v>
      </c>
      <c r="I17" s="12">
        <f>79.3+27.1</f>
        <v>106.4</v>
      </c>
      <c r="J17" s="27">
        <v>81.3</v>
      </c>
      <c r="K17" s="12">
        <v>23</v>
      </c>
      <c r="L17" s="12">
        <v>24</v>
      </c>
      <c r="M17" s="12">
        <v>25</v>
      </c>
      <c r="N17" s="67"/>
      <c r="O17" s="67"/>
    </row>
    <row r="18" spans="1:15" s="6" customFormat="1" ht="120" customHeight="1">
      <c r="A18" s="29" t="s">
        <v>399</v>
      </c>
      <c r="B18" s="13"/>
      <c r="C18" s="22" t="s">
        <v>294</v>
      </c>
      <c r="D18" s="56" t="s">
        <v>367</v>
      </c>
      <c r="E18" s="57" t="s">
        <v>200</v>
      </c>
      <c r="F18" s="18" t="s">
        <v>60</v>
      </c>
      <c r="G18" s="19" t="s">
        <v>220</v>
      </c>
      <c r="H18" s="66">
        <v>10530</v>
      </c>
      <c r="I18" s="12">
        <v>10521.7</v>
      </c>
      <c r="J18" s="27">
        <v>9486.6</v>
      </c>
      <c r="K18" s="12">
        <v>12549</v>
      </c>
      <c r="L18" s="12">
        <v>12549</v>
      </c>
      <c r="M18" s="12">
        <v>12549</v>
      </c>
      <c r="N18" s="67"/>
      <c r="O18" s="67"/>
    </row>
    <row r="19" spans="1:15" s="6" customFormat="1" ht="72">
      <c r="A19" s="29" t="s">
        <v>0</v>
      </c>
      <c r="B19" s="13"/>
      <c r="C19" s="21" t="s">
        <v>5</v>
      </c>
      <c r="D19" s="57" t="s">
        <v>366</v>
      </c>
      <c r="E19" s="57" t="s">
        <v>201</v>
      </c>
      <c r="F19" s="18" t="s">
        <v>60</v>
      </c>
      <c r="G19" s="19" t="s">
        <v>230</v>
      </c>
      <c r="H19" s="66">
        <v>417.2</v>
      </c>
      <c r="I19" s="12">
        <v>417.2</v>
      </c>
      <c r="J19" s="27">
        <v>435</v>
      </c>
      <c r="K19" s="12">
        <v>540</v>
      </c>
      <c r="L19" s="12">
        <v>570</v>
      </c>
      <c r="M19" s="12">
        <v>600</v>
      </c>
      <c r="N19" s="67"/>
      <c r="O19" s="67"/>
    </row>
    <row r="20" spans="1:15" s="6" customFormat="1" ht="49.5" customHeight="1">
      <c r="A20" s="29" t="s">
        <v>107</v>
      </c>
      <c r="B20" s="13"/>
      <c r="C20" s="21" t="s">
        <v>371</v>
      </c>
      <c r="D20" s="58"/>
      <c r="E20" s="58"/>
      <c r="F20" s="18" t="s">
        <v>60</v>
      </c>
      <c r="G20" s="19" t="s">
        <v>230</v>
      </c>
      <c r="H20" s="66">
        <v>43.2</v>
      </c>
      <c r="I20" s="12">
        <v>43.2</v>
      </c>
      <c r="J20" s="27">
        <v>0</v>
      </c>
      <c r="K20" s="12">
        <v>0</v>
      </c>
      <c r="L20" s="12">
        <v>0</v>
      </c>
      <c r="M20" s="12">
        <v>0</v>
      </c>
      <c r="N20" s="67"/>
      <c r="O20" s="67"/>
    </row>
    <row r="21" spans="1:15" s="6" customFormat="1" ht="48.75" customHeight="1">
      <c r="A21" s="29" t="s">
        <v>1</v>
      </c>
      <c r="B21" s="13"/>
      <c r="C21" s="21" t="s">
        <v>371</v>
      </c>
      <c r="D21" s="57"/>
      <c r="E21" s="57"/>
      <c r="F21" s="18" t="s">
        <v>220</v>
      </c>
      <c r="G21" s="19" t="s">
        <v>221</v>
      </c>
      <c r="H21" s="66">
        <v>300</v>
      </c>
      <c r="I21" s="12">
        <v>300</v>
      </c>
      <c r="J21" s="27">
        <f>200</f>
        <v>200</v>
      </c>
      <c r="K21" s="12">
        <v>0</v>
      </c>
      <c r="L21" s="12">
        <v>0</v>
      </c>
      <c r="M21" s="12">
        <v>0</v>
      </c>
      <c r="N21" s="67"/>
      <c r="O21" s="67"/>
    </row>
    <row r="22" spans="1:15" s="6" customFormat="1" ht="85.5" customHeight="1">
      <c r="A22" s="29" t="s">
        <v>2</v>
      </c>
      <c r="B22" s="13"/>
      <c r="C22" s="21" t="s">
        <v>87</v>
      </c>
      <c r="D22" s="57"/>
      <c r="E22" s="57"/>
      <c r="F22" s="18" t="s">
        <v>220</v>
      </c>
      <c r="G22" s="19" t="s">
        <v>221</v>
      </c>
      <c r="H22" s="66">
        <v>0</v>
      </c>
      <c r="I22" s="12">
        <v>0</v>
      </c>
      <c r="J22" s="27">
        <f>100-100</f>
        <v>0</v>
      </c>
      <c r="K22" s="12">
        <v>100</v>
      </c>
      <c r="L22" s="12">
        <v>100</v>
      </c>
      <c r="M22" s="12">
        <v>100</v>
      </c>
      <c r="N22" s="67"/>
      <c r="O22" s="67"/>
    </row>
    <row r="23" spans="1:13" s="6" customFormat="1" ht="72.75" customHeight="1">
      <c r="A23" s="65" t="s">
        <v>384</v>
      </c>
      <c r="B23" s="18" t="s">
        <v>223</v>
      </c>
      <c r="C23" s="23" t="s">
        <v>207</v>
      </c>
      <c r="D23" s="59"/>
      <c r="E23" s="55" t="s">
        <v>202</v>
      </c>
      <c r="F23" s="18" t="s">
        <v>58</v>
      </c>
      <c r="G23" s="18" t="s">
        <v>59</v>
      </c>
      <c r="H23" s="26">
        <f aca="true" t="shared" si="3" ref="H23:M23">SUM(H24:H26)</f>
        <v>1327.5000000000002</v>
      </c>
      <c r="I23" s="26">
        <f t="shared" si="3"/>
        <v>1277.4</v>
      </c>
      <c r="J23" s="24">
        <f t="shared" si="3"/>
        <v>432.79999999999995</v>
      </c>
      <c r="K23" s="26">
        <f t="shared" si="3"/>
        <v>504.5</v>
      </c>
      <c r="L23" s="26">
        <f t="shared" si="3"/>
        <v>249</v>
      </c>
      <c r="M23" s="26">
        <f t="shared" si="3"/>
        <v>204.5</v>
      </c>
    </row>
    <row r="24" spans="1:13" s="6" customFormat="1" ht="48.75" customHeight="1">
      <c r="A24" s="29" t="s">
        <v>108</v>
      </c>
      <c r="B24" s="79"/>
      <c r="C24" s="21" t="s">
        <v>371</v>
      </c>
      <c r="D24" s="60"/>
      <c r="E24" s="80"/>
      <c r="F24" s="18" t="s">
        <v>220</v>
      </c>
      <c r="G24" s="19" t="s">
        <v>221</v>
      </c>
      <c r="H24" s="66">
        <v>56.2</v>
      </c>
      <c r="I24" s="12">
        <v>56.2</v>
      </c>
      <c r="J24" s="27">
        <v>55.9</v>
      </c>
      <c r="K24" s="12">
        <v>60</v>
      </c>
      <c r="L24" s="12">
        <v>60</v>
      </c>
      <c r="M24" s="12">
        <v>60</v>
      </c>
    </row>
    <row r="25" spans="1:13" s="6" customFormat="1" ht="61.5" customHeight="1">
      <c r="A25" s="29" t="s">
        <v>109</v>
      </c>
      <c r="B25" s="79"/>
      <c r="C25" s="22" t="s">
        <v>156</v>
      </c>
      <c r="D25" s="57" t="s">
        <v>157</v>
      </c>
      <c r="E25" s="57" t="s">
        <v>202</v>
      </c>
      <c r="F25" s="18" t="s">
        <v>220</v>
      </c>
      <c r="G25" s="19" t="s">
        <v>221</v>
      </c>
      <c r="H25" s="66">
        <v>1219.9</v>
      </c>
      <c r="I25" s="12">
        <v>1169.8</v>
      </c>
      <c r="J25" s="27">
        <v>376.7</v>
      </c>
      <c r="K25" s="12">
        <v>404.5</v>
      </c>
      <c r="L25" s="12">
        <v>174</v>
      </c>
      <c r="M25" s="12">
        <v>129.5</v>
      </c>
    </row>
    <row r="26" spans="1:13" s="6" customFormat="1" ht="62.25" customHeight="1">
      <c r="A26" s="29" t="s">
        <v>110</v>
      </c>
      <c r="B26" s="79"/>
      <c r="C26" s="22" t="s">
        <v>156</v>
      </c>
      <c r="D26" s="57" t="s">
        <v>208</v>
      </c>
      <c r="E26" s="57" t="s">
        <v>202</v>
      </c>
      <c r="F26" s="18" t="s">
        <v>220</v>
      </c>
      <c r="G26" s="19" t="s">
        <v>221</v>
      </c>
      <c r="H26" s="66">
        <v>51.4</v>
      </c>
      <c r="I26" s="12">
        <v>51.4</v>
      </c>
      <c r="J26" s="27">
        <v>0.2</v>
      </c>
      <c r="K26" s="12">
        <v>40</v>
      </c>
      <c r="L26" s="12">
        <v>15</v>
      </c>
      <c r="M26" s="12">
        <v>15</v>
      </c>
    </row>
    <row r="27" spans="1:15" s="6" customFormat="1" ht="63.75">
      <c r="A27" s="30" t="s">
        <v>385</v>
      </c>
      <c r="B27" s="18" t="s">
        <v>226</v>
      </c>
      <c r="C27" s="25" t="s">
        <v>288</v>
      </c>
      <c r="D27" s="61" t="s">
        <v>289</v>
      </c>
      <c r="E27" s="55" t="s">
        <v>192</v>
      </c>
      <c r="F27" s="18" t="s">
        <v>224</v>
      </c>
      <c r="G27" s="18" t="s">
        <v>225</v>
      </c>
      <c r="H27" s="26">
        <f aca="true" t="shared" si="4" ref="H27:M27">SUM(H28:H36)</f>
        <v>17458.3</v>
      </c>
      <c r="I27" s="26">
        <f t="shared" si="4"/>
        <v>17367.1</v>
      </c>
      <c r="J27" s="26">
        <f t="shared" si="4"/>
        <v>8817.9</v>
      </c>
      <c r="K27" s="26">
        <f t="shared" si="4"/>
        <v>47809.9</v>
      </c>
      <c r="L27" s="26">
        <f t="shared" si="4"/>
        <v>17074.4</v>
      </c>
      <c r="M27" s="26">
        <f t="shared" si="4"/>
        <v>26096</v>
      </c>
      <c r="N27" s="67"/>
      <c r="O27" s="67"/>
    </row>
    <row r="28" spans="1:15" s="6" customFormat="1" ht="154.5" customHeight="1">
      <c r="A28" s="29" t="s">
        <v>111</v>
      </c>
      <c r="B28" s="13"/>
      <c r="C28" s="22" t="s">
        <v>74</v>
      </c>
      <c r="D28" s="57" t="s">
        <v>349</v>
      </c>
      <c r="E28" s="57" t="s">
        <v>86</v>
      </c>
      <c r="F28" s="18" t="s">
        <v>224</v>
      </c>
      <c r="G28" s="19" t="s">
        <v>225</v>
      </c>
      <c r="H28" s="66">
        <v>0</v>
      </c>
      <c r="I28" s="12">
        <v>0</v>
      </c>
      <c r="J28" s="27">
        <v>0</v>
      </c>
      <c r="K28" s="12">
        <v>1000</v>
      </c>
      <c r="L28" s="12">
        <v>1000</v>
      </c>
      <c r="M28" s="12">
        <v>1000</v>
      </c>
      <c r="N28" s="67"/>
      <c r="O28" s="67"/>
    </row>
    <row r="29" spans="1:15" s="6" customFormat="1" ht="86.25" customHeight="1">
      <c r="A29" s="29" t="s">
        <v>251</v>
      </c>
      <c r="B29" s="13"/>
      <c r="C29" s="22" t="s">
        <v>4</v>
      </c>
      <c r="D29" s="57" t="s">
        <v>286</v>
      </c>
      <c r="E29" s="57" t="s">
        <v>183</v>
      </c>
      <c r="F29" s="18" t="s">
        <v>224</v>
      </c>
      <c r="G29" s="19" t="s">
        <v>225</v>
      </c>
      <c r="H29" s="66">
        <v>5042.6</v>
      </c>
      <c r="I29" s="12">
        <v>5042.5</v>
      </c>
      <c r="J29" s="27">
        <v>0</v>
      </c>
      <c r="K29" s="12">
        <v>0</v>
      </c>
      <c r="L29" s="12">
        <v>0</v>
      </c>
      <c r="M29" s="12">
        <v>0</v>
      </c>
      <c r="N29" s="67"/>
      <c r="O29" s="67"/>
    </row>
    <row r="30" spans="1:15" s="6" customFormat="1" ht="156.75" customHeight="1">
      <c r="A30" s="29" t="s">
        <v>252</v>
      </c>
      <c r="B30" s="13"/>
      <c r="C30" s="22" t="s">
        <v>75</v>
      </c>
      <c r="D30" s="57" t="s">
        <v>287</v>
      </c>
      <c r="E30" s="57" t="s">
        <v>86</v>
      </c>
      <c r="F30" s="18" t="s">
        <v>224</v>
      </c>
      <c r="G30" s="19" t="s">
        <v>225</v>
      </c>
      <c r="H30" s="66">
        <v>1376.7</v>
      </c>
      <c r="I30" s="12">
        <v>1285.6</v>
      </c>
      <c r="J30" s="27">
        <v>7300.4</v>
      </c>
      <c r="K30" s="12">
        <v>17019.9</v>
      </c>
      <c r="L30" s="12">
        <v>14664.9</v>
      </c>
      <c r="M30" s="12">
        <v>22171.3</v>
      </c>
      <c r="N30" s="67"/>
      <c r="O30" s="67"/>
    </row>
    <row r="31" spans="1:15" s="6" customFormat="1" ht="62.25" customHeight="1">
      <c r="A31" s="29" t="s">
        <v>253</v>
      </c>
      <c r="B31" s="13"/>
      <c r="C31" s="22" t="s">
        <v>288</v>
      </c>
      <c r="D31" s="57" t="s">
        <v>203</v>
      </c>
      <c r="E31" s="57" t="s">
        <v>192</v>
      </c>
      <c r="F31" s="18" t="s">
        <v>224</v>
      </c>
      <c r="G31" s="19" t="s">
        <v>225</v>
      </c>
      <c r="H31" s="66">
        <v>339</v>
      </c>
      <c r="I31" s="12">
        <v>339</v>
      </c>
      <c r="J31" s="27">
        <v>363.8</v>
      </c>
      <c r="K31" s="12">
        <v>0</v>
      </c>
      <c r="L31" s="12">
        <v>0</v>
      </c>
      <c r="M31" s="12">
        <v>0</v>
      </c>
      <c r="N31" s="67"/>
      <c r="O31" s="67"/>
    </row>
    <row r="32" spans="1:13" s="67" customFormat="1" ht="144" customHeight="1">
      <c r="A32" s="31" t="s">
        <v>254</v>
      </c>
      <c r="B32" s="13"/>
      <c r="C32" s="22" t="s">
        <v>76</v>
      </c>
      <c r="D32" s="57" t="s">
        <v>287</v>
      </c>
      <c r="E32" s="57" t="s">
        <v>86</v>
      </c>
      <c r="F32" s="18" t="s">
        <v>224</v>
      </c>
      <c r="G32" s="19" t="s">
        <v>225</v>
      </c>
      <c r="H32" s="66">
        <v>10000</v>
      </c>
      <c r="I32" s="12">
        <v>10000</v>
      </c>
      <c r="J32" s="27">
        <v>0</v>
      </c>
      <c r="K32" s="12">
        <v>25000</v>
      </c>
      <c r="L32" s="12">
        <v>0</v>
      </c>
      <c r="M32" s="12">
        <v>0</v>
      </c>
    </row>
    <row r="33" spans="1:15" s="6" customFormat="1" ht="73.5" customHeight="1">
      <c r="A33" s="29" t="s">
        <v>129</v>
      </c>
      <c r="B33" s="13"/>
      <c r="C33" s="22" t="s">
        <v>77</v>
      </c>
      <c r="D33" s="57" t="s">
        <v>287</v>
      </c>
      <c r="E33" s="57" t="s">
        <v>88</v>
      </c>
      <c r="F33" s="18" t="s">
        <v>224</v>
      </c>
      <c r="G33" s="19" t="s">
        <v>225</v>
      </c>
      <c r="H33" s="66">
        <v>0</v>
      </c>
      <c r="I33" s="12">
        <v>0</v>
      </c>
      <c r="J33" s="27">
        <v>0</v>
      </c>
      <c r="K33" s="12">
        <v>0</v>
      </c>
      <c r="L33" s="12">
        <v>1000</v>
      </c>
      <c r="M33" s="12">
        <v>1000</v>
      </c>
      <c r="N33" s="67"/>
      <c r="O33" s="67"/>
    </row>
    <row r="34" spans="1:15" s="6" customFormat="1" ht="72.75" customHeight="1">
      <c r="A34" s="29" t="s">
        <v>130</v>
      </c>
      <c r="B34" s="13"/>
      <c r="C34" s="22" t="s">
        <v>77</v>
      </c>
      <c r="D34" s="57" t="s">
        <v>287</v>
      </c>
      <c r="E34" s="57" t="s">
        <v>88</v>
      </c>
      <c r="F34" s="18" t="s">
        <v>224</v>
      </c>
      <c r="G34" s="19" t="s">
        <v>225</v>
      </c>
      <c r="H34" s="66">
        <v>0</v>
      </c>
      <c r="I34" s="12">
        <v>0</v>
      </c>
      <c r="J34" s="27">
        <v>0</v>
      </c>
      <c r="K34" s="12">
        <v>3000</v>
      </c>
      <c r="L34" s="12">
        <v>0</v>
      </c>
      <c r="M34" s="12">
        <v>0</v>
      </c>
      <c r="N34" s="67"/>
      <c r="O34" s="67"/>
    </row>
    <row r="35" spans="1:15" s="6" customFormat="1" ht="71.25" customHeight="1">
      <c r="A35" s="29" t="s">
        <v>131</v>
      </c>
      <c r="B35" s="13"/>
      <c r="C35" s="22" t="s">
        <v>77</v>
      </c>
      <c r="D35" s="57" t="s">
        <v>287</v>
      </c>
      <c r="E35" s="57" t="s">
        <v>88</v>
      </c>
      <c r="F35" s="18" t="s">
        <v>224</v>
      </c>
      <c r="G35" s="19" t="s">
        <v>225</v>
      </c>
      <c r="H35" s="66">
        <v>0</v>
      </c>
      <c r="I35" s="12">
        <v>0</v>
      </c>
      <c r="J35" s="27">
        <v>0</v>
      </c>
      <c r="K35" s="12">
        <v>1400</v>
      </c>
      <c r="L35" s="12">
        <v>0</v>
      </c>
      <c r="M35" s="12">
        <v>1500</v>
      </c>
      <c r="N35" s="67"/>
      <c r="O35" s="67"/>
    </row>
    <row r="36" spans="1:15" s="6" customFormat="1" ht="27.75" customHeight="1">
      <c r="A36" s="29" t="s">
        <v>132</v>
      </c>
      <c r="B36" s="13"/>
      <c r="C36" s="22"/>
      <c r="D36" s="57"/>
      <c r="E36" s="57"/>
      <c r="F36" s="18" t="s">
        <v>224</v>
      </c>
      <c r="G36" s="19" t="s">
        <v>225</v>
      </c>
      <c r="H36" s="66">
        <v>700</v>
      </c>
      <c r="I36" s="12">
        <v>700</v>
      </c>
      <c r="J36" s="27">
        <v>1153.7</v>
      </c>
      <c r="K36" s="12">
        <v>390</v>
      </c>
      <c r="L36" s="12">
        <v>409.5</v>
      </c>
      <c r="M36" s="12">
        <v>424.7</v>
      </c>
      <c r="N36" s="67"/>
      <c r="O36" s="67"/>
    </row>
    <row r="37" spans="1:15" s="6" customFormat="1" ht="159.75" customHeight="1">
      <c r="A37" s="30" t="s">
        <v>127</v>
      </c>
      <c r="B37" s="16" t="s">
        <v>228</v>
      </c>
      <c r="C37" s="25" t="s">
        <v>6</v>
      </c>
      <c r="D37" s="55" t="s">
        <v>147</v>
      </c>
      <c r="E37" s="55" t="s">
        <v>204</v>
      </c>
      <c r="F37" s="18" t="s">
        <v>354</v>
      </c>
      <c r="G37" s="18" t="s">
        <v>227</v>
      </c>
      <c r="H37" s="26">
        <f aca="true" t="shared" si="5" ref="H37:M37">SUM(H38:H46)</f>
        <v>42059.7</v>
      </c>
      <c r="I37" s="26">
        <f t="shared" si="5"/>
        <v>41987.5</v>
      </c>
      <c r="J37" s="26">
        <f t="shared" si="5"/>
        <v>41116.5</v>
      </c>
      <c r="K37" s="26">
        <f t="shared" si="5"/>
        <v>39180.3</v>
      </c>
      <c r="L37" s="26">
        <f t="shared" si="5"/>
        <v>36920.6</v>
      </c>
      <c r="M37" s="26">
        <f t="shared" si="5"/>
        <v>38710.8</v>
      </c>
      <c r="N37" s="72"/>
      <c r="O37" s="67"/>
    </row>
    <row r="38" spans="1:15" s="6" customFormat="1" ht="120" customHeight="1">
      <c r="A38" s="29" t="s">
        <v>395</v>
      </c>
      <c r="B38" s="13"/>
      <c r="C38" s="22" t="s">
        <v>7</v>
      </c>
      <c r="D38" s="56" t="s">
        <v>379</v>
      </c>
      <c r="E38" s="57" t="s">
        <v>86</v>
      </c>
      <c r="F38" s="18" t="s">
        <v>354</v>
      </c>
      <c r="G38" s="19" t="s">
        <v>227</v>
      </c>
      <c r="H38" s="66">
        <v>25329.8</v>
      </c>
      <c r="I38" s="12">
        <v>25329.5</v>
      </c>
      <c r="J38" s="27">
        <v>25127.5</v>
      </c>
      <c r="K38" s="12">
        <v>28923.8</v>
      </c>
      <c r="L38" s="12">
        <v>30370</v>
      </c>
      <c r="M38" s="12">
        <v>31888.5</v>
      </c>
      <c r="N38" s="72"/>
      <c r="O38" s="67"/>
    </row>
    <row r="39" spans="1:15" s="6" customFormat="1" ht="120.75" customHeight="1">
      <c r="A39" s="29" t="s">
        <v>255</v>
      </c>
      <c r="B39" s="13"/>
      <c r="C39" s="22" t="s">
        <v>7</v>
      </c>
      <c r="D39" s="57" t="s">
        <v>284</v>
      </c>
      <c r="E39" s="57" t="s">
        <v>86</v>
      </c>
      <c r="F39" s="18" t="s">
        <v>354</v>
      </c>
      <c r="G39" s="19" t="s">
        <v>227</v>
      </c>
      <c r="H39" s="66">
        <v>3861.4</v>
      </c>
      <c r="I39" s="12">
        <v>3858.9</v>
      </c>
      <c r="J39" s="27">
        <v>4374.8</v>
      </c>
      <c r="K39" s="12">
        <v>9256.5</v>
      </c>
      <c r="L39" s="12">
        <v>4380.6</v>
      </c>
      <c r="M39" s="12">
        <v>4599.8</v>
      </c>
      <c r="N39" s="72"/>
      <c r="O39" s="67"/>
    </row>
    <row r="40" spans="1:15" s="6" customFormat="1" ht="62.25" customHeight="1">
      <c r="A40" s="29" t="s">
        <v>256</v>
      </c>
      <c r="B40" s="13"/>
      <c r="C40" s="22" t="s">
        <v>298</v>
      </c>
      <c r="D40" s="56" t="s">
        <v>380</v>
      </c>
      <c r="E40" s="57" t="s">
        <v>183</v>
      </c>
      <c r="F40" s="18" t="s">
        <v>354</v>
      </c>
      <c r="G40" s="19" t="s">
        <v>227</v>
      </c>
      <c r="H40" s="66">
        <v>8476.4</v>
      </c>
      <c r="I40" s="12">
        <v>8476.3</v>
      </c>
      <c r="J40" s="27">
        <f>2500-2500</f>
        <v>0</v>
      </c>
      <c r="K40" s="12">
        <v>0</v>
      </c>
      <c r="L40" s="12">
        <v>0</v>
      </c>
      <c r="M40" s="12">
        <v>0</v>
      </c>
      <c r="N40" s="67"/>
      <c r="O40" s="67"/>
    </row>
    <row r="41" spans="1:15" s="6" customFormat="1" ht="120.75" customHeight="1">
      <c r="A41" s="29" t="s">
        <v>257</v>
      </c>
      <c r="B41" s="13"/>
      <c r="C41" s="22" t="s">
        <v>310</v>
      </c>
      <c r="D41" s="56" t="s">
        <v>381</v>
      </c>
      <c r="E41" s="57" t="s">
        <v>86</v>
      </c>
      <c r="F41" s="18" t="s">
        <v>354</v>
      </c>
      <c r="G41" s="19" t="s">
        <v>227</v>
      </c>
      <c r="H41" s="66">
        <v>795.6</v>
      </c>
      <c r="I41" s="12">
        <v>746.4</v>
      </c>
      <c r="J41" s="27">
        <v>8922.1</v>
      </c>
      <c r="K41" s="12">
        <v>1000</v>
      </c>
      <c r="L41" s="12">
        <v>1050</v>
      </c>
      <c r="M41" s="12">
        <v>1102.5</v>
      </c>
      <c r="N41" s="67"/>
      <c r="O41" s="67"/>
    </row>
    <row r="42" spans="1:15" s="6" customFormat="1" ht="63.75" customHeight="1">
      <c r="A42" s="29" t="s">
        <v>258</v>
      </c>
      <c r="B42" s="13"/>
      <c r="C42" s="22" t="s">
        <v>295</v>
      </c>
      <c r="D42" s="56" t="s">
        <v>381</v>
      </c>
      <c r="E42" s="57" t="s">
        <v>183</v>
      </c>
      <c r="F42" s="18" t="s">
        <v>354</v>
      </c>
      <c r="G42" s="19" t="s">
        <v>227</v>
      </c>
      <c r="H42" s="66">
        <v>2019.5</v>
      </c>
      <c r="I42" s="12">
        <v>1999.4</v>
      </c>
      <c r="J42" s="27">
        <v>0</v>
      </c>
      <c r="K42" s="12">
        <v>0</v>
      </c>
      <c r="L42" s="12">
        <v>0</v>
      </c>
      <c r="M42" s="12">
        <v>0</v>
      </c>
      <c r="N42" s="67"/>
      <c r="O42" s="67"/>
    </row>
    <row r="43" spans="1:15" s="6" customFormat="1" ht="61.5" customHeight="1">
      <c r="A43" s="29" t="s">
        <v>259</v>
      </c>
      <c r="B43" s="13"/>
      <c r="C43" s="22" t="s">
        <v>295</v>
      </c>
      <c r="D43" s="56" t="s">
        <v>381</v>
      </c>
      <c r="E43" s="57" t="s">
        <v>183</v>
      </c>
      <c r="F43" s="18" t="s">
        <v>354</v>
      </c>
      <c r="G43" s="19" t="s">
        <v>227</v>
      </c>
      <c r="H43" s="66">
        <v>110</v>
      </c>
      <c r="I43" s="12">
        <v>110</v>
      </c>
      <c r="J43" s="27">
        <v>96</v>
      </c>
      <c r="K43" s="12">
        <v>0</v>
      </c>
      <c r="L43" s="12">
        <v>0</v>
      </c>
      <c r="M43" s="12">
        <v>0</v>
      </c>
      <c r="N43" s="67"/>
      <c r="O43" s="67"/>
    </row>
    <row r="44" spans="1:15" s="6" customFormat="1" ht="179.25" customHeight="1">
      <c r="A44" s="29" t="s">
        <v>313</v>
      </c>
      <c r="B44" s="13"/>
      <c r="C44" s="22" t="s">
        <v>106</v>
      </c>
      <c r="D44" s="56" t="s">
        <v>381</v>
      </c>
      <c r="E44" s="57" t="s">
        <v>89</v>
      </c>
      <c r="F44" s="18" t="s">
        <v>354</v>
      </c>
      <c r="G44" s="19" t="s">
        <v>227</v>
      </c>
      <c r="H44" s="66">
        <v>1467</v>
      </c>
      <c r="I44" s="12">
        <v>1467</v>
      </c>
      <c r="J44" s="27">
        <f>963.7+550</f>
        <v>1513.7</v>
      </c>
      <c r="K44" s="12">
        <v>0</v>
      </c>
      <c r="L44" s="12">
        <v>0</v>
      </c>
      <c r="M44" s="12">
        <v>0</v>
      </c>
      <c r="N44" s="67"/>
      <c r="O44" s="67"/>
    </row>
    <row r="45" spans="1:15" s="6" customFormat="1" ht="61.5" customHeight="1">
      <c r="A45" s="29" t="s">
        <v>312</v>
      </c>
      <c r="B45" s="13"/>
      <c r="C45" s="22" t="s">
        <v>295</v>
      </c>
      <c r="D45" s="56" t="s">
        <v>381</v>
      </c>
      <c r="E45" s="57" t="s">
        <v>183</v>
      </c>
      <c r="F45" s="18" t="s">
        <v>354</v>
      </c>
      <c r="G45" s="19" t="s">
        <v>227</v>
      </c>
      <c r="H45" s="66">
        <v>0</v>
      </c>
      <c r="I45" s="12">
        <v>0</v>
      </c>
      <c r="J45" s="27">
        <v>1082.4</v>
      </c>
      <c r="K45" s="12">
        <v>0</v>
      </c>
      <c r="L45" s="12">
        <v>0</v>
      </c>
      <c r="M45" s="12">
        <v>0</v>
      </c>
      <c r="N45" s="67"/>
      <c r="O45" s="67"/>
    </row>
    <row r="46" spans="1:13" ht="60.75" customHeight="1">
      <c r="A46" s="77" t="s">
        <v>128</v>
      </c>
      <c r="B46" s="78"/>
      <c r="C46" s="81" t="s">
        <v>8</v>
      </c>
      <c r="D46" s="76"/>
      <c r="E46" s="57" t="s">
        <v>88</v>
      </c>
      <c r="F46" s="18" t="s">
        <v>354</v>
      </c>
      <c r="G46" s="19" t="s">
        <v>227</v>
      </c>
      <c r="H46" s="66">
        <v>0</v>
      </c>
      <c r="I46" s="12">
        <v>0</v>
      </c>
      <c r="J46" s="27">
        <v>0</v>
      </c>
      <c r="K46" s="12">
        <v>0</v>
      </c>
      <c r="L46" s="12">
        <v>1120</v>
      </c>
      <c r="M46" s="12">
        <v>1120</v>
      </c>
    </row>
    <row r="47" spans="1:15" s="6" customFormat="1" ht="103.5" customHeight="1">
      <c r="A47" s="30" t="s">
        <v>396</v>
      </c>
      <c r="B47" s="18" t="s">
        <v>229</v>
      </c>
      <c r="C47" s="23" t="s">
        <v>115</v>
      </c>
      <c r="D47" s="55" t="s">
        <v>356</v>
      </c>
      <c r="E47" s="61" t="s">
        <v>192</v>
      </c>
      <c r="F47" s="18" t="s">
        <v>224</v>
      </c>
      <c r="G47" s="18" t="s">
        <v>220</v>
      </c>
      <c r="H47" s="26">
        <f aca="true" t="shared" si="6" ref="H47:M47">SUM(H48:H54)</f>
        <v>7686.7</v>
      </c>
      <c r="I47" s="26">
        <f t="shared" si="6"/>
        <v>7356.9</v>
      </c>
      <c r="J47" s="24">
        <f t="shared" si="6"/>
        <v>11748.1</v>
      </c>
      <c r="K47" s="26">
        <f t="shared" si="6"/>
        <v>4086</v>
      </c>
      <c r="L47" s="26">
        <f t="shared" si="6"/>
        <v>5012.700000000001</v>
      </c>
      <c r="M47" s="26">
        <f t="shared" si="6"/>
        <v>5058.1</v>
      </c>
      <c r="N47" s="67"/>
      <c r="O47" s="67"/>
    </row>
    <row r="48" spans="1:15" s="6" customFormat="1" ht="131.25" customHeight="1">
      <c r="A48" s="29" t="s">
        <v>12</v>
      </c>
      <c r="B48" s="13"/>
      <c r="C48" s="22" t="s">
        <v>323</v>
      </c>
      <c r="D48" s="58"/>
      <c r="E48" s="56" t="s">
        <v>90</v>
      </c>
      <c r="F48" s="18" t="s">
        <v>224</v>
      </c>
      <c r="G48" s="19" t="s">
        <v>220</v>
      </c>
      <c r="H48" s="66">
        <v>785.5</v>
      </c>
      <c r="I48" s="12">
        <v>637.6</v>
      </c>
      <c r="J48" s="27">
        <v>850</v>
      </c>
      <c r="K48" s="12">
        <v>886</v>
      </c>
      <c r="L48" s="12">
        <v>906.1</v>
      </c>
      <c r="M48" s="12">
        <v>951.5</v>
      </c>
      <c r="N48" s="67"/>
      <c r="O48" s="67"/>
    </row>
    <row r="49" spans="1:15" s="6" customFormat="1" ht="120.75" customHeight="1">
      <c r="A49" s="29" t="s">
        <v>13</v>
      </c>
      <c r="B49" s="13"/>
      <c r="C49" s="22" t="s">
        <v>138</v>
      </c>
      <c r="D49" s="57" t="s">
        <v>139</v>
      </c>
      <c r="E49" s="56" t="s">
        <v>91</v>
      </c>
      <c r="F49" s="18" t="s">
        <v>224</v>
      </c>
      <c r="G49" s="19" t="s">
        <v>220</v>
      </c>
      <c r="H49" s="66">
        <v>3771.2</v>
      </c>
      <c r="I49" s="12">
        <v>3589.4</v>
      </c>
      <c r="J49" s="27">
        <f>3183.8+110</f>
        <v>3293.8</v>
      </c>
      <c r="K49" s="12">
        <v>3200</v>
      </c>
      <c r="L49" s="12">
        <v>4106.6</v>
      </c>
      <c r="M49" s="12">
        <v>4106.6</v>
      </c>
      <c r="N49" s="67"/>
      <c r="O49" s="67"/>
    </row>
    <row r="50" spans="1:15" s="6" customFormat="1" ht="96" customHeight="1">
      <c r="A50" s="29" t="s">
        <v>260</v>
      </c>
      <c r="B50" s="13"/>
      <c r="C50" s="21" t="s">
        <v>296</v>
      </c>
      <c r="D50" s="57" t="s">
        <v>285</v>
      </c>
      <c r="E50" s="62" t="s">
        <v>348</v>
      </c>
      <c r="F50" s="18" t="s">
        <v>224</v>
      </c>
      <c r="G50" s="19" t="s">
        <v>220</v>
      </c>
      <c r="H50" s="66">
        <v>649</v>
      </c>
      <c r="I50" s="12">
        <v>649</v>
      </c>
      <c r="J50" s="27">
        <v>0</v>
      </c>
      <c r="K50" s="12">
        <v>0</v>
      </c>
      <c r="L50" s="12">
        <v>0</v>
      </c>
      <c r="M50" s="12">
        <v>0</v>
      </c>
      <c r="N50" s="67"/>
      <c r="O50" s="67"/>
    </row>
    <row r="51" spans="1:15" s="6" customFormat="1" ht="96" customHeight="1">
      <c r="A51" s="29" t="s">
        <v>3</v>
      </c>
      <c r="B51" s="13"/>
      <c r="C51" s="21" t="s">
        <v>296</v>
      </c>
      <c r="D51" s="57" t="s">
        <v>285</v>
      </c>
      <c r="E51" s="57" t="s">
        <v>348</v>
      </c>
      <c r="F51" s="18" t="s">
        <v>224</v>
      </c>
      <c r="G51" s="19" t="s">
        <v>220</v>
      </c>
      <c r="H51" s="66">
        <v>900</v>
      </c>
      <c r="I51" s="12">
        <v>900</v>
      </c>
      <c r="J51" s="27">
        <v>0</v>
      </c>
      <c r="K51" s="12">
        <v>0</v>
      </c>
      <c r="L51" s="12">
        <v>0</v>
      </c>
      <c r="M51" s="12">
        <v>0</v>
      </c>
      <c r="N51" s="67"/>
      <c r="O51" s="67"/>
    </row>
    <row r="52" spans="1:15" s="6" customFormat="1" ht="107.25" customHeight="1">
      <c r="A52" s="29" t="s">
        <v>261</v>
      </c>
      <c r="B52" s="13"/>
      <c r="C52" s="21" t="s">
        <v>78</v>
      </c>
      <c r="D52" s="57" t="s">
        <v>209</v>
      </c>
      <c r="E52" s="57" t="s">
        <v>79</v>
      </c>
      <c r="F52" s="18" t="s">
        <v>224</v>
      </c>
      <c r="G52" s="19" t="s">
        <v>220</v>
      </c>
      <c r="H52" s="66">
        <v>1581</v>
      </c>
      <c r="I52" s="12">
        <v>1580.9</v>
      </c>
      <c r="J52" s="27">
        <v>1420.3</v>
      </c>
      <c r="K52" s="12">
        <v>0</v>
      </c>
      <c r="L52" s="12">
        <v>0</v>
      </c>
      <c r="M52" s="12">
        <v>0</v>
      </c>
      <c r="N52" s="67"/>
      <c r="O52" s="67"/>
    </row>
    <row r="53" spans="1:15" s="6" customFormat="1" ht="67.5" customHeight="1">
      <c r="A53" s="29" t="s">
        <v>300</v>
      </c>
      <c r="B53" s="13"/>
      <c r="C53" s="21"/>
      <c r="D53" s="57"/>
      <c r="E53" s="57"/>
      <c r="F53" s="18" t="s">
        <v>224</v>
      </c>
      <c r="G53" s="19" t="s">
        <v>220</v>
      </c>
      <c r="H53" s="66">
        <v>0</v>
      </c>
      <c r="I53" s="12">
        <v>0</v>
      </c>
      <c r="J53" s="27">
        <f>10000-3958</f>
        <v>6042</v>
      </c>
      <c r="K53" s="12">
        <v>0</v>
      </c>
      <c r="L53" s="12">
        <v>0</v>
      </c>
      <c r="M53" s="12">
        <v>0</v>
      </c>
      <c r="N53" s="67"/>
      <c r="O53" s="67"/>
    </row>
    <row r="54" spans="1:15" s="6" customFormat="1" ht="27.75" customHeight="1">
      <c r="A54" s="29" t="s">
        <v>301</v>
      </c>
      <c r="B54" s="13"/>
      <c r="C54" s="21"/>
      <c r="D54" s="57"/>
      <c r="E54" s="57"/>
      <c r="F54" s="18" t="s">
        <v>224</v>
      </c>
      <c r="G54" s="19" t="s">
        <v>220</v>
      </c>
      <c r="H54" s="66">
        <v>0</v>
      </c>
      <c r="I54" s="12">
        <v>0</v>
      </c>
      <c r="J54" s="27">
        <f>1500-1358</f>
        <v>142</v>
      </c>
      <c r="K54" s="12">
        <v>0</v>
      </c>
      <c r="L54" s="12">
        <v>0</v>
      </c>
      <c r="M54" s="12">
        <v>0</v>
      </c>
      <c r="N54" s="67"/>
      <c r="O54" s="67"/>
    </row>
    <row r="55" spans="1:15" s="6" customFormat="1" ht="66" customHeight="1">
      <c r="A55" s="30" t="s">
        <v>386</v>
      </c>
      <c r="B55" s="18" t="s">
        <v>231</v>
      </c>
      <c r="C55" s="17" t="s">
        <v>115</v>
      </c>
      <c r="D55" s="55" t="s">
        <v>141</v>
      </c>
      <c r="E55" s="55" t="s">
        <v>192</v>
      </c>
      <c r="F55" s="18" t="s">
        <v>161</v>
      </c>
      <c r="G55" s="18" t="s">
        <v>162</v>
      </c>
      <c r="H55" s="26">
        <f aca="true" t="shared" si="7" ref="H55:M55">SUM(H56:H57)</f>
        <v>931.6</v>
      </c>
      <c r="I55" s="26">
        <f t="shared" si="7"/>
        <v>931.6</v>
      </c>
      <c r="J55" s="24">
        <f t="shared" si="7"/>
        <v>1603.1</v>
      </c>
      <c r="K55" s="26">
        <f t="shared" si="7"/>
        <v>2194</v>
      </c>
      <c r="L55" s="26">
        <f t="shared" si="7"/>
        <v>3100</v>
      </c>
      <c r="M55" s="26">
        <f t="shared" si="7"/>
        <v>4045</v>
      </c>
      <c r="N55" s="67"/>
      <c r="O55" s="67"/>
    </row>
    <row r="56" spans="1:15" s="6" customFormat="1" ht="97.5" customHeight="1">
      <c r="A56" s="31" t="s">
        <v>262</v>
      </c>
      <c r="B56" s="13"/>
      <c r="C56" s="21" t="s">
        <v>104</v>
      </c>
      <c r="D56" s="57" t="s">
        <v>142</v>
      </c>
      <c r="E56" s="57" t="s">
        <v>92</v>
      </c>
      <c r="F56" s="18" t="s">
        <v>230</v>
      </c>
      <c r="G56" s="19" t="s">
        <v>227</v>
      </c>
      <c r="H56" s="66">
        <v>931.6</v>
      </c>
      <c r="I56" s="12">
        <v>931.6</v>
      </c>
      <c r="J56" s="27">
        <f>1800-196.9</f>
        <v>1603.1</v>
      </c>
      <c r="K56" s="12">
        <v>2110</v>
      </c>
      <c r="L56" s="12">
        <v>2810</v>
      </c>
      <c r="M56" s="12">
        <v>3610</v>
      </c>
      <c r="N56" s="67"/>
      <c r="O56" s="67"/>
    </row>
    <row r="57" spans="1:15" s="6" customFormat="1" ht="97.5" customHeight="1">
      <c r="A57" s="31" t="s">
        <v>160</v>
      </c>
      <c r="B57" s="13"/>
      <c r="C57" s="21" t="s">
        <v>104</v>
      </c>
      <c r="D57" s="57" t="s">
        <v>142</v>
      </c>
      <c r="E57" s="57" t="s">
        <v>92</v>
      </c>
      <c r="F57" s="18" t="s">
        <v>230</v>
      </c>
      <c r="G57" s="19" t="s">
        <v>136</v>
      </c>
      <c r="H57" s="66">
        <v>0</v>
      </c>
      <c r="I57" s="12">
        <v>0</v>
      </c>
      <c r="J57" s="27">
        <v>0</v>
      </c>
      <c r="K57" s="12">
        <v>84</v>
      </c>
      <c r="L57" s="12">
        <v>290</v>
      </c>
      <c r="M57" s="12">
        <v>435</v>
      </c>
      <c r="N57" s="67"/>
      <c r="O57" s="67"/>
    </row>
    <row r="58" spans="1:15" s="6" customFormat="1" ht="52.5" customHeight="1">
      <c r="A58" s="30" t="s">
        <v>387</v>
      </c>
      <c r="B58" s="16" t="s">
        <v>232</v>
      </c>
      <c r="C58" s="17" t="s">
        <v>114</v>
      </c>
      <c r="D58" s="55" t="s">
        <v>112</v>
      </c>
      <c r="E58" s="55" t="s">
        <v>192</v>
      </c>
      <c r="F58" s="18" t="s">
        <v>230</v>
      </c>
      <c r="G58" s="18" t="s">
        <v>227</v>
      </c>
      <c r="H58" s="26">
        <f aca="true" t="shared" si="8" ref="H58:M58">H59+H60</f>
        <v>406</v>
      </c>
      <c r="I58" s="26">
        <f t="shared" si="8"/>
        <v>6</v>
      </c>
      <c r="J58" s="24">
        <f t="shared" si="8"/>
        <v>300</v>
      </c>
      <c r="K58" s="26">
        <f t="shared" si="8"/>
        <v>1774</v>
      </c>
      <c r="L58" s="26">
        <f t="shared" si="8"/>
        <v>2026</v>
      </c>
      <c r="M58" s="26">
        <f t="shared" si="8"/>
        <v>2298</v>
      </c>
      <c r="N58" s="67"/>
      <c r="O58" s="67"/>
    </row>
    <row r="59" spans="1:15" s="6" customFormat="1" ht="120">
      <c r="A59" s="29" t="s">
        <v>14</v>
      </c>
      <c r="B59" s="13"/>
      <c r="C59" s="21" t="s">
        <v>126</v>
      </c>
      <c r="D59" s="58"/>
      <c r="E59" s="58"/>
      <c r="F59" s="18" t="s">
        <v>230</v>
      </c>
      <c r="G59" s="19" t="s">
        <v>227</v>
      </c>
      <c r="H59" s="66">
        <v>400</v>
      </c>
      <c r="I59" s="12">
        <v>0</v>
      </c>
      <c r="J59" s="27">
        <f>600-300</f>
        <v>300</v>
      </c>
      <c r="K59" s="12">
        <v>1736</v>
      </c>
      <c r="L59" s="12">
        <v>1986</v>
      </c>
      <c r="M59" s="12">
        <v>2236</v>
      </c>
      <c r="N59" s="67"/>
      <c r="O59" s="67"/>
    </row>
    <row r="60" spans="1:15" s="6" customFormat="1" ht="96.75" customHeight="1">
      <c r="A60" s="29" t="s">
        <v>15</v>
      </c>
      <c r="B60" s="13"/>
      <c r="C60" s="21" t="s">
        <v>104</v>
      </c>
      <c r="D60" s="57" t="s">
        <v>320</v>
      </c>
      <c r="E60" s="57" t="s">
        <v>92</v>
      </c>
      <c r="F60" s="18" t="s">
        <v>230</v>
      </c>
      <c r="G60" s="19" t="s">
        <v>227</v>
      </c>
      <c r="H60" s="66">
        <v>6</v>
      </c>
      <c r="I60" s="12">
        <v>6</v>
      </c>
      <c r="J60" s="27">
        <v>0</v>
      </c>
      <c r="K60" s="12">
        <v>38</v>
      </c>
      <c r="L60" s="12">
        <v>40</v>
      </c>
      <c r="M60" s="12">
        <v>62</v>
      </c>
      <c r="N60" s="67"/>
      <c r="O60" s="67"/>
    </row>
    <row r="61" spans="1:15" s="6" customFormat="1" ht="54" customHeight="1">
      <c r="A61" s="30" t="s">
        <v>9</v>
      </c>
      <c r="B61" s="16" t="s">
        <v>11</v>
      </c>
      <c r="C61" s="17" t="s">
        <v>114</v>
      </c>
      <c r="D61" s="55" t="s">
        <v>137</v>
      </c>
      <c r="E61" s="55" t="s">
        <v>189</v>
      </c>
      <c r="F61" s="18" t="s">
        <v>220</v>
      </c>
      <c r="G61" s="18" t="s">
        <v>221</v>
      </c>
      <c r="H61" s="26">
        <f aca="true" t="shared" si="9" ref="H61:M61">H62</f>
        <v>0</v>
      </c>
      <c r="I61" s="26">
        <f t="shared" si="9"/>
        <v>0</v>
      </c>
      <c r="J61" s="24">
        <f t="shared" si="9"/>
        <v>0</v>
      </c>
      <c r="K61" s="26">
        <f t="shared" si="9"/>
        <v>250</v>
      </c>
      <c r="L61" s="26">
        <f t="shared" si="9"/>
        <v>300</v>
      </c>
      <c r="M61" s="26">
        <f t="shared" si="9"/>
        <v>300</v>
      </c>
      <c r="N61" s="67"/>
      <c r="O61" s="67"/>
    </row>
    <row r="62" spans="1:15" s="6" customFormat="1" ht="58.5" customHeight="1">
      <c r="A62" s="29" t="s">
        <v>10</v>
      </c>
      <c r="B62" s="13"/>
      <c r="C62" s="21" t="s">
        <v>375</v>
      </c>
      <c r="D62" s="57"/>
      <c r="E62" s="57" t="s">
        <v>93</v>
      </c>
      <c r="F62" s="18" t="s">
        <v>220</v>
      </c>
      <c r="G62" s="19" t="s">
        <v>221</v>
      </c>
      <c r="H62" s="66">
        <v>0</v>
      </c>
      <c r="I62" s="12">
        <v>0</v>
      </c>
      <c r="J62" s="27">
        <v>0</v>
      </c>
      <c r="K62" s="12">
        <v>250</v>
      </c>
      <c r="L62" s="12">
        <v>300</v>
      </c>
      <c r="M62" s="12">
        <v>300</v>
      </c>
      <c r="N62" s="67"/>
      <c r="O62" s="67"/>
    </row>
    <row r="63" spans="1:15" s="6" customFormat="1" ht="84" customHeight="1">
      <c r="A63" s="30" t="s">
        <v>388</v>
      </c>
      <c r="B63" s="18" t="s">
        <v>234</v>
      </c>
      <c r="C63" s="23" t="s">
        <v>143</v>
      </c>
      <c r="D63" s="55" t="s">
        <v>144</v>
      </c>
      <c r="E63" s="55" t="s">
        <v>195</v>
      </c>
      <c r="F63" s="18" t="s">
        <v>233</v>
      </c>
      <c r="G63" s="18" t="s">
        <v>57</v>
      </c>
      <c r="H63" s="26">
        <f aca="true" t="shared" si="10" ref="H63:M63">SUM(H64:H65)</f>
        <v>15365.4</v>
      </c>
      <c r="I63" s="26">
        <f t="shared" si="10"/>
        <v>15365.4</v>
      </c>
      <c r="J63" s="24">
        <f t="shared" si="10"/>
        <v>18861.1</v>
      </c>
      <c r="K63" s="26">
        <f t="shared" si="10"/>
        <v>16881.6</v>
      </c>
      <c r="L63" s="26">
        <f t="shared" si="10"/>
        <v>16381.6</v>
      </c>
      <c r="M63" s="26">
        <f t="shared" si="10"/>
        <v>17184</v>
      </c>
      <c r="N63" s="67"/>
      <c r="O63" s="67"/>
    </row>
    <row r="64" spans="1:15" s="6" customFormat="1" ht="120.75" customHeight="1">
      <c r="A64" s="29" t="s">
        <v>16</v>
      </c>
      <c r="B64" s="13"/>
      <c r="C64" s="22" t="s">
        <v>80</v>
      </c>
      <c r="D64" s="58"/>
      <c r="E64" s="57" t="s">
        <v>92</v>
      </c>
      <c r="F64" s="18" t="s">
        <v>233</v>
      </c>
      <c r="G64" s="19" t="s">
        <v>354</v>
      </c>
      <c r="H64" s="66">
        <v>15365.4</v>
      </c>
      <c r="I64" s="12">
        <v>15365.4</v>
      </c>
      <c r="J64" s="27">
        <v>16461.1</v>
      </c>
      <c r="K64" s="12">
        <v>16881.6</v>
      </c>
      <c r="L64" s="12">
        <v>16381.6</v>
      </c>
      <c r="M64" s="12">
        <v>17184</v>
      </c>
      <c r="N64" s="67"/>
      <c r="O64" s="67"/>
    </row>
    <row r="65" spans="1:15" s="6" customFormat="1" ht="132">
      <c r="A65" s="29" t="s">
        <v>397</v>
      </c>
      <c r="B65" s="13"/>
      <c r="C65" s="22" t="s">
        <v>398</v>
      </c>
      <c r="D65" s="58"/>
      <c r="E65" s="57" t="s">
        <v>94</v>
      </c>
      <c r="F65" s="18" t="s">
        <v>233</v>
      </c>
      <c r="G65" s="19" t="s">
        <v>354</v>
      </c>
      <c r="H65" s="66">
        <v>0</v>
      </c>
      <c r="I65" s="12">
        <v>0</v>
      </c>
      <c r="J65" s="27">
        <f>1600+800</f>
        <v>2400</v>
      </c>
      <c r="K65" s="12">
        <v>0</v>
      </c>
      <c r="L65" s="12">
        <v>0</v>
      </c>
      <c r="M65" s="12">
        <v>0</v>
      </c>
      <c r="N65" s="67"/>
      <c r="O65" s="67"/>
    </row>
    <row r="66" spans="1:15" s="6" customFormat="1" ht="106.5" customHeight="1">
      <c r="A66" s="30" t="s">
        <v>391</v>
      </c>
      <c r="B66" s="16" t="s">
        <v>236</v>
      </c>
      <c r="C66" s="23" t="s">
        <v>372</v>
      </c>
      <c r="D66" s="61" t="s">
        <v>373</v>
      </c>
      <c r="E66" s="55" t="s">
        <v>374</v>
      </c>
      <c r="F66" s="18" t="s">
        <v>235</v>
      </c>
      <c r="G66" s="18" t="s">
        <v>225</v>
      </c>
      <c r="H66" s="26">
        <f aca="true" t="shared" si="11" ref="H66:M66">SUM(H67:H68)</f>
        <v>8248.1</v>
      </c>
      <c r="I66" s="26">
        <f t="shared" si="11"/>
        <v>8248.1</v>
      </c>
      <c r="J66" s="24">
        <f t="shared" si="11"/>
        <v>11082.4</v>
      </c>
      <c r="K66" s="26">
        <f t="shared" si="11"/>
        <v>8613.6</v>
      </c>
      <c r="L66" s="26">
        <f t="shared" si="11"/>
        <v>8613.6</v>
      </c>
      <c r="M66" s="26">
        <f t="shared" si="11"/>
        <v>9035.6</v>
      </c>
      <c r="N66" s="67"/>
      <c r="O66" s="67"/>
    </row>
    <row r="67" spans="1:15" s="6" customFormat="1" ht="120.75" customHeight="1">
      <c r="A67" s="29" t="s">
        <v>17</v>
      </c>
      <c r="B67" s="13"/>
      <c r="C67" s="22" t="s">
        <v>303</v>
      </c>
      <c r="D67" s="58"/>
      <c r="E67" s="57" t="s">
        <v>92</v>
      </c>
      <c r="F67" s="18" t="s">
        <v>235</v>
      </c>
      <c r="G67" s="19" t="s">
        <v>225</v>
      </c>
      <c r="H67" s="66">
        <v>8248.1</v>
      </c>
      <c r="I67" s="12">
        <v>8248.1</v>
      </c>
      <c r="J67" s="27">
        <f>8327.4+480</f>
        <v>8807.4</v>
      </c>
      <c r="K67" s="12">
        <v>8613.6</v>
      </c>
      <c r="L67" s="12">
        <v>8613.6</v>
      </c>
      <c r="M67" s="12">
        <v>9035.6</v>
      </c>
      <c r="N67" s="67"/>
      <c r="O67" s="67"/>
    </row>
    <row r="68" spans="1:15" s="6" customFormat="1" ht="110.25" customHeight="1">
      <c r="A68" s="29" t="s">
        <v>299</v>
      </c>
      <c r="B68" s="13"/>
      <c r="C68" s="22" t="s">
        <v>96</v>
      </c>
      <c r="D68" s="58"/>
      <c r="E68" s="57" t="s">
        <v>95</v>
      </c>
      <c r="F68" s="18" t="s">
        <v>235</v>
      </c>
      <c r="G68" s="19" t="s">
        <v>225</v>
      </c>
      <c r="H68" s="66">
        <v>0</v>
      </c>
      <c r="I68" s="12">
        <v>0</v>
      </c>
      <c r="J68" s="27">
        <f>500+1775</f>
        <v>2275</v>
      </c>
      <c r="K68" s="12">
        <v>0</v>
      </c>
      <c r="L68" s="12">
        <v>0</v>
      </c>
      <c r="M68" s="12">
        <v>0</v>
      </c>
      <c r="N68" s="67"/>
      <c r="O68" s="67"/>
    </row>
    <row r="69" spans="1:15" s="6" customFormat="1" ht="69" customHeight="1">
      <c r="A69" s="30" t="s">
        <v>392</v>
      </c>
      <c r="B69" s="16" t="s">
        <v>237</v>
      </c>
      <c r="C69" s="17" t="s">
        <v>114</v>
      </c>
      <c r="D69" s="55" t="s">
        <v>209</v>
      </c>
      <c r="E69" s="55" t="s">
        <v>189</v>
      </c>
      <c r="F69" s="18" t="s">
        <v>224</v>
      </c>
      <c r="G69" s="18" t="s">
        <v>230</v>
      </c>
      <c r="H69" s="26">
        <f aca="true" t="shared" si="12" ref="H69:M69">SUM(H70:H70)</f>
        <v>1207.8</v>
      </c>
      <c r="I69" s="26">
        <f t="shared" si="12"/>
        <v>1190.9</v>
      </c>
      <c r="J69" s="24">
        <f t="shared" si="12"/>
        <v>4548.2</v>
      </c>
      <c r="K69" s="26">
        <f t="shared" si="12"/>
        <v>940</v>
      </c>
      <c r="L69" s="26">
        <f t="shared" si="12"/>
        <v>987</v>
      </c>
      <c r="M69" s="26">
        <f t="shared" si="12"/>
        <v>1036.4</v>
      </c>
      <c r="N69" s="67"/>
      <c r="O69" s="67"/>
    </row>
    <row r="70" spans="1:15" s="6" customFormat="1" ht="120" customHeight="1">
      <c r="A70" s="29" t="s">
        <v>18</v>
      </c>
      <c r="B70" s="13"/>
      <c r="C70" s="22" t="s">
        <v>306</v>
      </c>
      <c r="D70" s="57" t="s">
        <v>167</v>
      </c>
      <c r="E70" s="57" t="s">
        <v>86</v>
      </c>
      <c r="F70" s="18" t="s">
        <v>224</v>
      </c>
      <c r="G70" s="19" t="s">
        <v>230</v>
      </c>
      <c r="H70" s="66">
        <v>1207.8</v>
      </c>
      <c r="I70" s="12">
        <v>1190.9</v>
      </c>
      <c r="J70" s="27">
        <v>4548.2</v>
      </c>
      <c r="K70" s="12">
        <v>940</v>
      </c>
      <c r="L70" s="12">
        <v>987</v>
      </c>
      <c r="M70" s="12">
        <v>1036.4</v>
      </c>
      <c r="N70" s="72"/>
      <c r="O70" s="67"/>
    </row>
    <row r="71" spans="1:15" s="6" customFormat="1" ht="252" customHeight="1">
      <c r="A71" s="30" t="s">
        <v>394</v>
      </c>
      <c r="B71" s="16" t="s">
        <v>238</v>
      </c>
      <c r="C71" s="25" t="s">
        <v>346</v>
      </c>
      <c r="D71" s="61" t="s">
        <v>347</v>
      </c>
      <c r="E71" s="55" t="s">
        <v>315</v>
      </c>
      <c r="F71" s="18" t="s">
        <v>224</v>
      </c>
      <c r="G71" s="18" t="s">
        <v>230</v>
      </c>
      <c r="H71" s="26">
        <f aca="true" t="shared" si="13" ref="H71:M71">SUM(H72:H81)</f>
        <v>40253.5</v>
      </c>
      <c r="I71" s="26">
        <f t="shared" si="13"/>
        <v>40240.200000000004</v>
      </c>
      <c r="J71" s="24">
        <f t="shared" si="13"/>
        <v>41634.09999999999</v>
      </c>
      <c r="K71" s="26">
        <f t="shared" si="13"/>
        <v>45408.8</v>
      </c>
      <c r="L71" s="26">
        <f t="shared" si="13"/>
        <v>44534.2</v>
      </c>
      <c r="M71" s="26">
        <f t="shared" si="13"/>
        <v>46504.200000000004</v>
      </c>
      <c r="N71" s="67"/>
      <c r="O71" s="67"/>
    </row>
    <row r="72" spans="1:15" s="6" customFormat="1" ht="83.25" customHeight="1">
      <c r="A72" s="29" t="s">
        <v>19</v>
      </c>
      <c r="B72" s="13"/>
      <c r="C72" s="21" t="s">
        <v>177</v>
      </c>
      <c r="D72" s="57" t="s">
        <v>178</v>
      </c>
      <c r="E72" s="57" t="s">
        <v>97</v>
      </c>
      <c r="F72" s="18" t="s">
        <v>224</v>
      </c>
      <c r="G72" s="19" t="s">
        <v>230</v>
      </c>
      <c r="H72" s="66">
        <v>14454.6</v>
      </c>
      <c r="I72" s="12">
        <v>14454.6</v>
      </c>
      <c r="J72" s="27">
        <v>11984.7</v>
      </c>
      <c r="K72" s="12">
        <v>12559.9</v>
      </c>
      <c r="L72" s="12">
        <v>13359.9</v>
      </c>
      <c r="M72" s="12">
        <v>13559.9</v>
      </c>
      <c r="N72" s="67"/>
      <c r="O72" s="67"/>
    </row>
    <row r="73" spans="1:15" s="6" customFormat="1" ht="120" customHeight="1">
      <c r="A73" s="29" t="s">
        <v>20</v>
      </c>
      <c r="B73" s="13"/>
      <c r="C73" s="22" t="s">
        <v>306</v>
      </c>
      <c r="D73" s="57" t="s">
        <v>171</v>
      </c>
      <c r="E73" s="57" t="s">
        <v>86</v>
      </c>
      <c r="F73" s="18" t="s">
        <v>224</v>
      </c>
      <c r="G73" s="19" t="s">
        <v>230</v>
      </c>
      <c r="H73" s="66">
        <v>5185.3</v>
      </c>
      <c r="I73" s="12">
        <v>5185.2</v>
      </c>
      <c r="J73" s="27">
        <f>5761.4-57.6</f>
        <v>5703.799999999999</v>
      </c>
      <c r="K73" s="12">
        <v>5970</v>
      </c>
      <c r="L73" s="12">
        <v>6268.5</v>
      </c>
      <c r="M73" s="12">
        <v>6581.9</v>
      </c>
      <c r="N73" s="67"/>
      <c r="O73" s="67"/>
    </row>
    <row r="74" spans="1:15" s="6" customFormat="1" ht="84" customHeight="1">
      <c r="A74" s="29" t="s">
        <v>21</v>
      </c>
      <c r="B74" s="13"/>
      <c r="C74" s="22" t="s">
        <v>297</v>
      </c>
      <c r="D74" s="56" t="s">
        <v>176</v>
      </c>
      <c r="E74" s="57" t="s">
        <v>183</v>
      </c>
      <c r="F74" s="18" t="s">
        <v>224</v>
      </c>
      <c r="G74" s="19" t="s">
        <v>230</v>
      </c>
      <c r="H74" s="66">
        <v>1450.3</v>
      </c>
      <c r="I74" s="12">
        <v>1450.3</v>
      </c>
      <c r="J74" s="27">
        <v>2805.3</v>
      </c>
      <c r="K74" s="12">
        <v>0</v>
      </c>
      <c r="L74" s="12">
        <v>0</v>
      </c>
      <c r="M74" s="12">
        <v>0</v>
      </c>
      <c r="N74" s="67"/>
      <c r="O74" s="67"/>
    </row>
    <row r="75" spans="1:15" s="6" customFormat="1" ht="119.25" customHeight="1">
      <c r="A75" s="29" t="s">
        <v>22</v>
      </c>
      <c r="B75" s="13"/>
      <c r="C75" s="22" t="s">
        <v>306</v>
      </c>
      <c r="D75" s="57" t="s">
        <v>168</v>
      </c>
      <c r="E75" s="57" t="s">
        <v>86</v>
      </c>
      <c r="F75" s="18" t="s">
        <v>224</v>
      </c>
      <c r="G75" s="19" t="s">
        <v>230</v>
      </c>
      <c r="H75" s="66">
        <v>3632.6</v>
      </c>
      <c r="I75" s="12">
        <v>3631</v>
      </c>
      <c r="J75" s="27">
        <v>7944.2</v>
      </c>
      <c r="K75" s="12">
        <v>7060</v>
      </c>
      <c r="L75" s="12">
        <v>7413.1</v>
      </c>
      <c r="M75" s="12">
        <v>7783.7</v>
      </c>
      <c r="N75" s="67"/>
      <c r="O75" s="67"/>
    </row>
    <row r="76" spans="1:15" s="6" customFormat="1" ht="119.25" customHeight="1">
      <c r="A76" s="29" t="s">
        <v>23</v>
      </c>
      <c r="B76" s="13"/>
      <c r="C76" s="22" t="s">
        <v>306</v>
      </c>
      <c r="D76" s="57" t="s">
        <v>169</v>
      </c>
      <c r="E76" s="57" t="s">
        <v>86</v>
      </c>
      <c r="F76" s="18" t="s">
        <v>224</v>
      </c>
      <c r="G76" s="19" t="s">
        <v>230</v>
      </c>
      <c r="H76" s="66">
        <v>6225.6</v>
      </c>
      <c r="I76" s="12">
        <v>6225.5</v>
      </c>
      <c r="J76" s="27">
        <v>1037.6</v>
      </c>
      <c r="K76" s="12">
        <v>1850</v>
      </c>
      <c r="L76" s="12">
        <v>1102.5</v>
      </c>
      <c r="M76" s="12">
        <v>1157.7</v>
      </c>
      <c r="N76" s="67"/>
      <c r="O76" s="67"/>
    </row>
    <row r="77" spans="1:15" s="6" customFormat="1" ht="120" customHeight="1">
      <c r="A77" s="29" t="s">
        <v>24</v>
      </c>
      <c r="B77" s="13"/>
      <c r="C77" s="22" t="s">
        <v>306</v>
      </c>
      <c r="D77" s="57" t="s">
        <v>175</v>
      </c>
      <c r="E77" s="57" t="s">
        <v>86</v>
      </c>
      <c r="F77" s="18" t="s">
        <v>224</v>
      </c>
      <c r="G77" s="19" t="s">
        <v>230</v>
      </c>
      <c r="H77" s="66">
        <v>6656.7</v>
      </c>
      <c r="I77" s="12">
        <v>6656.3</v>
      </c>
      <c r="J77" s="27">
        <v>11104.3</v>
      </c>
      <c r="K77" s="12">
        <v>10663.4</v>
      </c>
      <c r="L77" s="12">
        <v>11196.7</v>
      </c>
      <c r="M77" s="12">
        <v>11756.6</v>
      </c>
      <c r="N77" s="67"/>
      <c r="O77" s="67"/>
    </row>
    <row r="78" spans="1:15" s="6" customFormat="1" ht="120" customHeight="1">
      <c r="A78" s="29" t="s">
        <v>25</v>
      </c>
      <c r="B78" s="13"/>
      <c r="C78" s="22" t="s">
        <v>306</v>
      </c>
      <c r="D78" s="57" t="s">
        <v>170</v>
      </c>
      <c r="E78" s="57" t="s">
        <v>86</v>
      </c>
      <c r="F78" s="18" t="s">
        <v>224</v>
      </c>
      <c r="G78" s="19" t="s">
        <v>230</v>
      </c>
      <c r="H78" s="66">
        <v>2592.4</v>
      </c>
      <c r="I78" s="12">
        <v>2592.3</v>
      </c>
      <c r="J78" s="27">
        <v>1054.2</v>
      </c>
      <c r="K78" s="12">
        <v>623.1</v>
      </c>
      <c r="L78" s="12">
        <v>0</v>
      </c>
      <c r="M78" s="12">
        <v>0</v>
      </c>
      <c r="N78" s="67"/>
      <c r="O78" s="67"/>
    </row>
    <row r="79" spans="1:15" s="6" customFormat="1" ht="59.25" customHeight="1">
      <c r="A79" s="29" t="s">
        <v>133</v>
      </c>
      <c r="B79" s="13"/>
      <c r="C79" s="21" t="s">
        <v>307</v>
      </c>
      <c r="D79" s="57"/>
      <c r="E79" s="57" t="s">
        <v>88</v>
      </c>
      <c r="F79" s="18" t="s">
        <v>224</v>
      </c>
      <c r="G79" s="19" t="s">
        <v>230</v>
      </c>
      <c r="H79" s="66">
        <v>0</v>
      </c>
      <c r="I79" s="12">
        <v>0</v>
      </c>
      <c r="J79" s="27">
        <v>0</v>
      </c>
      <c r="K79" s="12">
        <v>4632.4</v>
      </c>
      <c r="L79" s="12">
        <v>3063.5</v>
      </c>
      <c r="M79" s="12">
        <v>3684.4</v>
      </c>
      <c r="N79" s="67"/>
      <c r="O79" s="67"/>
    </row>
    <row r="80" spans="1:15" s="6" customFormat="1" ht="72" customHeight="1">
      <c r="A80" s="29" t="s">
        <v>135</v>
      </c>
      <c r="B80" s="13"/>
      <c r="C80" s="22" t="s">
        <v>77</v>
      </c>
      <c r="D80" s="57"/>
      <c r="E80" s="57" t="s">
        <v>88</v>
      </c>
      <c r="F80" s="18" t="s">
        <v>224</v>
      </c>
      <c r="G80" s="19" t="s">
        <v>230</v>
      </c>
      <c r="H80" s="66">
        <v>0</v>
      </c>
      <c r="I80" s="12">
        <v>0</v>
      </c>
      <c r="J80" s="27">
        <v>0</v>
      </c>
      <c r="K80" s="12">
        <v>2050</v>
      </c>
      <c r="L80" s="12">
        <v>2130</v>
      </c>
      <c r="M80" s="12">
        <v>1980</v>
      </c>
      <c r="N80" s="67"/>
      <c r="O80" s="67"/>
    </row>
    <row r="81" spans="1:15" s="6" customFormat="1" ht="25.5">
      <c r="A81" s="29" t="s">
        <v>134</v>
      </c>
      <c r="B81" s="13"/>
      <c r="C81" s="21"/>
      <c r="D81" s="57"/>
      <c r="E81" s="57"/>
      <c r="F81" s="18" t="s">
        <v>224</v>
      </c>
      <c r="G81" s="19" t="s">
        <v>230</v>
      </c>
      <c r="H81" s="66">
        <v>56</v>
      </c>
      <c r="I81" s="12">
        <v>45</v>
      </c>
      <c r="J81" s="27">
        <v>0</v>
      </c>
      <c r="K81" s="12">
        <v>0</v>
      </c>
      <c r="L81" s="12">
        <v>0</v>
      </c>
      <c r="M81" s="12">
        <v>0</v>
      </c>
      <c r="N81" s="67"/>
      <c r="O81" s="67"/>
    </row>
    <row r="82" spans="1:13" s="6" customFormat="1" ht="274.5" customHeight="1">
      <c r="A82" s="30" t="s">
        <v>214</v>
      </c>
      <c r="B82" s="16" t="s">
        <v>240</v>
      </c>
      <c r="C82" s="25" t="s">
        <v>369</v>
      </c>
      <c r="D82" s="59"/>
      <c r="E82" s="55" t="s">
        <v>370</v>
      </c>
      <c r="F82" s="18" t="s">
        <v>354</v>
      </c>
      <c r="G82" s="18" t="s">
        <v>239</v>
      </c>
      <c r="H82" s="26">
        <f aca="true" t="shared" si="14" ref="H82:M82">SUM(H83:H84)</f>
        <v>0</v>
      </c>
      <c r="I82" s="26">
        <f t="shared" si="14"/>
        <v>0</v>
      </c>
      <c r="J82" s="24">
        <f t="shared" si="14"/>
        <v>2065.9</v>
      </c>
      <c r="K82" s="26">
        <f t="shared" si="14"/>
        <v>2000</v>
      </c>
      <c r="L82" s="26">
        <f t="shared" si="14"/>
        <v>3500</v>
      </c>
      <c r="M82" s="26">
        <f t="shared" si="14"/>
        <v>2500</v>
      </c>
    </row>
    <row r="83" spans="1:13" s="6" customFormat="1" ht="132" customHeight="1">
      <c r="A83" s="29" t="s">
        <v>263</v>
      </c>
      <c r="B83" s="13"/>
      <c r="C83" s="22" t="s">
        <v>163</v>
      </c>
      <c r="D83" s="56" t="s">
        <v>290</v>
      </c>
      <c r="E83" s="57" t="s">
        <v>98</v>
      </c>
      <c r="F83" s="18" t="s">
        <v>354</v>
      </c>
      <c r="G83" s="19" t="s">
        <v>239</v>
      </c>
      <c r="H83" s="66">
        <v>0</v>
      </c>
      <c r="I83" s="12">
        <v>0</v>
      </c>
      <c r="J83" s="27">
        <v>190</v>
      </c>
      <c r="K83" s="12">
        <v>2000</v>
      </c>
      <c r="L83" s="12">
        <v>2500</v>
      </c>
      <c r="M83" s="12">
        <v>2500</v>
      </c>
    </row>
    <row r="84" spans="1:13" s="6" customFormat="1" ht="134.25" customHeight="1">
      <c r="A84" s="29" t="s">
        <v>264</v>
      </c>
      <c r="B84" s="13"/>
      <c r="C84" s="22" t="s">
        <v>163</v>
      </c>
      <c r="D84" s="56" t="s">
        <v>291</v>
      </c>
      <c r="E84" s="57" t="s">
        <v>98</v>
      </c>
      <c r="F84" s="18" t="s">
        <v>354</v>
      </c>
      <c r="G84" s="19" t="s">
        <v>239</v>
      </c>
      <c r="H84" s="66">
        <v>0</v>
      </c>
      <c r="I84" s="12">
        <v>0</v>
      </c>
      <c r="J84" s="27">
        <v>1875.9</v>
      </c>
      <c r="K84" s="12">
        <v>0</v>
      </c>
      <c r="L84" s="12">
        <v>1000</v>
      </c>
      <c r="M84" s="12">
        <v>0</v>
      </c>
    </row>
    <row r="85" spans="1:15" s="6" customFormat="1" ht="71.25" customHeight="1">
      <c r="A85" s="30" t="s">
        <v>215</v>
      </c>
      <c r="B85" s="16" t="s">
        <v>241</v>
      </c>
      <c r="C85" s="23" t="s">
        <v>206</v>
      </c>
      <c r="D85" s="55" t="s">
        <v>145</v>
      </c>
      <c r="E85" s="59"/>
      <c r="F85" s="18" t="s">
        <v>230</v>
      </c>
      <c r="G85" s="18" t="s">
        <v>227</v>
      </c>
      <c r="H85" s="26">
        <f aca="true" t="shared" si="15" ref="H85:M85">H86</f>
        <v>500</v>
      </c>
      <c r="I85" s="26">
        <f t="shared" si="15"/>
        <v>0</v>
      </c>
      <c r="J85" s="24">
        <f t="shared" si="15"/>
        <v>300</v>
      </c>
      <c r="K85" s="26">
        <f t="shared" si="15"/>
        <v>2336</v>
      </c>
      <c r="L85" s="26">
        <f t="shared" si="15"/>
        <v>2586</v>
      </c>
      <c r="M85" s="26">
        <f t="shared" si="15"/>
        <v>2836</v>
      </c>
      <c r="N85" s="67"/>
      <c r="O85" s="67"/>
    </row>
    <row r="86" spans="1:15" s="6" customFormat="1" ht="120">
      <c r="A86" s="29" t="s">
        <v>26</v>
      </c>
      <c r="B86" s="13"/>
      <c r="C86" s="21" t="s">
        <v>126</v>
      </c>
      <c r="D86" s="57" t="s">
        <v>146</v>
      </c>
      <c r="E86" s="56" t="s">
        <v>99</v>
      </c>
      <c r="F86" s="18" t="s">
        <v>230</v>
      </c>
      <c r="G86" s="19" t="s">
        <v>227</v>
      </c>
      <c r="H86" s="66">
        <v>500</v>
      </c>
      <c r="I86" s="12">
        <v>0</v>
      </c>
      <c r="J86" s="27">
        <f>600-300</f>
        <v>300</v>
      </c>
      <c r="K86" s="12">
        <v>2336</v>
      </c>
      <c r="L86" s="12">
        <v>2586</v>
      </c>
      <c r="M86" s="12">
        <v>2836</v>
      </c>
      <c r="N86" s="67"/>
      <c r="O86" s="67"/>
    </row>
    <row r="87" spans="1:15" s="6" customFormat="1" ht="50.25" customHeight="1">
      <c r="A87" s="30" t="s">
        <v>216</v>
      </c>
      <c r="B87" s="16" t="s">
        <v>242</v>
      </c>
      <c r="C87" s="23" t="s">
        <v>114</v>
      </c>
      <c r="D87" s="55" t="s">
        <v>113</v>
      </c>
      <c r="E87" s="55" t="s">
        <v>189</v>
      </c>
      <c r="F87" s="18" t="s">
        <v>354</v>
      </c>
      <c r="G87" s="18" t="s">
        <v>239</v>
      </c>
      <c r="H87" s="26">
        <f aca="true" t="shared" si="16" ref="H87:M87">SUM(H88:H88)</f>
        <v>360</v>
      </c>
      <c r="I87" s="26">
        <f t="shared" si="16"/>
        <v>360</v>
      </c>
      <c r="J87" s="24">
        <f t="shared" si="16"/>
        <v>360</v>
      </c>
      <c r="K87" s="26">
        <f t="shared" si="16"/>
        <v>360</v>
      </c>
      <c r="L87" s="26">
        <f t="shared" si="16"/>
        <v>360</v>
      </c>
      <c r="M87" s="26">
        <f t="shared" si="16"/>
        <v>360</v>
      </c>
      <c r="N87" s="67"/>
      <c r="O87" s="67"/>
    </row>
    <row r="88" spans="1:15" s="6" customFormat="1" ht="119.25" customHeight="1">
      <c r="A88" s="29" t="s">
        <v>327</v>
      </c>
      <c r="B88" s="13"/>
      <c r="C88" s="22" t="s">
        <v>311</v>
      </c>
      <c r="D88" s="57" t="s">
        <v>148</v>
      </c>
      <c r="E88" s="57" t="s">
        <v>92</v>
      </c>
      <c r="F88" s="18" t="s">
        <v>354</v>
      </c>
      <c r="G88" s="19" t="s">
        <v>239</v>
      </c>
      <c r="H88" s="66">
        <v>360</v>
      </c>
      <c r="I88" s="12">
        <v>360</v>
      </c>
      <c r="J88" s="27">
        <v>360</v>
      </c>
      <c r="K88" s="12">
        <v>360</v>
      </c>
      <c r="L88" s="12">
        <v>360</v>
      </c>
      <c r="M88" s="12">
        <v>360</v>
      </c>
      <c r="N88" s="67"/>
      <c r="O88" s="67"/>
    </row>
    <row r="89" spans="1:15" s="6" customFormat="1" ht="85.5" customHeight="1">
      <c r="A89" s="30" t="s">
        <v>217</v>
      </c>
      <c r="B89" s="18" t="s">
        <v>244</v>
      </c>
      <c r="C89" s="23" t="s">
        <v>149</v>
      </c>
      <c r="D89" s="55" t="s">
        <v>150</v>
      </c>
      <c r="E89" s="55" t="s">
        <v>205</v>
      </c>
      <c r="F89" s="18" t="s">
        <v>243</v>
      </c>
      <c r="G89" s="18" t="s">
        <v>243</v>
      </c>
      <c r="H89" s="26">
        <f aca="true" t="shared" si="17" ref="H89:M89">SUM(H90:H92)</f>
        <v>8520.2</v>
      </c>
      <c r="I89" s="26">
        <f t="shared" si="17"/>
        <v>8520.2</v>
      </c>
      <c r="J89" s="24">
        <f t="shared" si="17"/>
        <v>8652.2</v>
      </c>
      <c r="K89" s="26">
        <f t="shared" si="17"/>
        <v>9205</v>
      </c>
      <c r="L89" s="26">
        <f t="shared" si="17"/>
        <v>9205</v>
      </c>
      <c r="M89" s="26">
        <f t="shared" si="17"/>
        <v>9205</v>
      </c>
      <c r="N89" s="67"/>
      <c r="O89" s="67"/>
    </row>
    <row r="90" spans="1:15" s="6" customFormat="1" ht="120">
      <c r="A90" s="32" t="s">
        <v>27</v>
      </c>
      <c r="B90" s="13"/>
      <c r="C90" s="22" t="s">
        <v>308</v>
      </c>
      <c r="D90" s="58"/>
      <c r="E90" s="57" t="s">
        <v>92</v>
      </c>
      <c r="F90" s="18" t="s">
        <v>243</v>
      </c>
      <c r="G90" s="19" t="s">
        <v>243</v>
      </c>
      <c r="H90" s="66">
        <v>8330.2</v>
      </c>
      <c r="I90" s="12">
        <v>8330.2</v>
      </c>
      <c r="J90" s="27">
        <v>8562.2</v>
      </c>
      <c r="K90" s="12">
        <v>9025</v>
      </c>
      <c r="L90" s="12">
        <v>9025</v>
      </c>
      <c r="M90" s="12">
        <v>9025</v>
      </c>
      <c r="N90" s="67"/>
      <c r="O90" s="67"/>
    </row>
    <row r="91" spans="1:15" s="6" customFormat="1" ht="121.5" customHeight="1">
      <c r="A91" s="29" t="s">
        <v>389</v>
      </c>
      <c r="B91" s="13"/>
      <c r="C91" s="22" t="s">
        <v>390</v>
      </c>
      <c r="D91" s="58"/>
      <c r="E91" s="57" t="s">
        <v>100</v>
      </c>
      <c r="F91" s="18" t="s">
        <v>243</v>
      </c>
      <c r="G91" s="19" t="s">
        <v>243</v>
      </c>
      <c r="H91" s="66">
        <v>90</v>
      </c>
      <c r="I91" s="12">
        <v>90</v>
      </c>
      <c r="J91" s="27">
        <v>90</v>
      </c>
      <c r="K91" s="12">
        <v>180</v>
      </c>
      <c r="L91" s="12">
        <v>180</v>
      </c>
      <c r="M91" s="12">
        <v>180</v>
      </c>
      <c r="N91" s="67"/>
      <c r="O91" s="67"/>
    </row>
    <row r="92" spans="1:15" s="6" customFormat="1" ht="49.5" customHeight="1">
      <c r="A92" s="29" t="s">
        <v>265</v>
      </c>
      <c r="B92" s="13"/>
      <c r="C92" s="22" t="s">
        <v>371</v>
      </c>
      <c r="D92" s="58"/>
      <c r="E92" s="58"/>
      <c r="F92" s="18" t="s">
        <v>243</v>
      </c>
      <c r="G92" s="19" t="s">
        <v>243</v>
      </c>
      <c r="H92" s="66">
        <v>100</v>
      </c>
      <c r="I92" s="12">
        <v>100</v>
      </c>
      <c r="J92" s="27">
        <v>0</v>
      </c>
      <c r="K92" s="12">
        <v>0</v>
      </c>
      <c r="L92" s="12">
        <v>0</v>
      </c>
      <c r="M92" s="12">
        <v>0</v>
      </c>
      <c r="N92" s="67"/>
      <c r="O92" s="67"/>
    </row>
    <row r="93" spans="1:15" s="6" customFormat="1" ht="53.25" customHeight="1">
      <c r="A93" s="30" t="s">
        <v>219</v>
      </c>
      <c r="B93" s="16" t="s">
        <v>245</v>
      </c>
      <c r="C93" s="23" t="s">
        <v>181</v>
      </c>
      <c r="D93" s="55" t="s">
        <v>158</v>
      </c>
      <c r="E93" s="59"/>
      <c r="F93" s="18" t="s">
        <v>220</v>
      </c>
      <c r="G93" s="18" t="s">
        <v>221</v>
      </c>
      <c r="H93" s="26">
        <f aca="true" t="shared" si="18" ref="H93:M93">H94</f>
        <v>450</v>
      </c>
      <c r="I93" s="26">
        <f t="shared" si="18"/>
        <v>450</v>
      </c>
      <c r="J93" s="24">
        <f t="shared" si="18"/>
        <v>400</v>
      </c>
      <c r="K93" s="26">
        <f t="shared" si="18"/>
        <v>500</v>
      </c>
      <c r="L93" s="26">
        <f t="shared" si="18"/>
        <v>550</v>
      </c>
      <c r="M93" s="26">
        <f t="shared" si="18"/>
        <v>570</v>
      </c>
      <c r="N93" s="67"/>
      <c r="O93" s="67"/>
    </row>
    <row r="94" spans="1:15" s="6" customFormat="1" ht="95.25" customHeight="1">
      <c r="A94" s="29" t="s">
        <v>28</v>
      </c>
      <c r="B94" s="13"/>
      <c r="C94" s="21" t="s">
        <v>105</v>
      </c>
      <c r="D94" s="57" t="s">
        <v>182</v>
      </c>
      <c r="E94" s="57" t="s">
        <v>92</v>
      </c>
      <c r="F94" s="18" t="s">
        <v>220</v>
      </c>
      <c r="G94" s="19" t="s">
        <v>221</v>
      </c>
      <c r="H94" s="66">
        <v>450</v>
      </c>
      <c r="I94" s="12">
        <v>450</v>
      </c>
      <c r="J94" s="27">
        <v>400</v>
      </c>
      <c r="K94" s="12">
        <v>500</v>
      </c>
      <c r="L94" s="12">
        <v>550</v>
      </c>
      <c r="M94" s="12">
        <v>570</v>
      </c>
      <c r="N94" s="67"/>
      <c r="O94" s="67"/>
    </row>
    <row r="95" spans="1:15" s="6" customFormat="1" ht="54" customHeight="1">
      <c r="A95" s="30" t="s">
        <v>218</v>
      </c>
      <c r="B95" s="16" t="s">
        <v>222</v>
      </c>
      <c r="C95" s="17" t="s">
        <v>114</v>
      </c>
      <c r="D95" s="55" t="s">
        <v>137</v>
      </c>
      <c r="E95" s="55" t="s">
        <v>189</v>
      </c>
      <c r="F95" s="18" t="s">
        <v>220</v>
      </c>
      <c r="G95" s="18" t="s">
        <v>221</v>
      </c>
      <c r="H95" s="26">
        <f aca="true" t="shared" si="19" ref="H95:M95">SUM(H96:H96)</f>
        <v>100</v>
      </c>
      <c r="I95" s="26">
        <f t="shared" si="19"/>
        <v>96.4</v>
      </c>
      <c r="J95" s="24">
        <f t="shared" si="19"/>
        <v>100</v>
      </c>
      <c r="K95" s="26">
        <f t="shared" si="19"/>
        <v>123</v>
      </c>
      <c r="L95" s="26">
        <f t="shared" si="19"/>
        <v>107.5</v>
      </c>
      <c r="M95" s="26">
        <f t="shared" si="19"/>
        <v>112.5</v>
      </c>
      <c r="N95" s="67"/>
      <c r="O95" s="67"/>
    </row>
    <row r="96" spans="1:15" s="6" customFormat="1" ht="131.25" customHeight="1">
      <c r="A96" s="29" t="s">
        <v>29</v>
      </c>
      <c r="B96" s="13"/>
      <c r="C96" s="22" t="s">
        <v>81</v>
      </c>
      <c r="D96" s="63"/>
      <c r="E96" s="57" t="s">
        <v>92</v>
      </c>
      <c r="F96" s="18" t="s">
        <v>220</v>
      </c>
      <c r="G96" s="19" t="s">
        <v>221</v>
      </c>
      <c r="H96" s="66">
        <v>100</v>
      </c>
      <c r="I96" s="12">
        <v>96.4</v>
      </c>
      <c r="J96" s="27">
        <v>100</v>
      </c>
      <c r="K96" s="12">
        <v>123</v>
      </c>
      <c r="L96" s="12">
        <v>107.5</v>
      </c>
      <c r="M96" s="12">
        <v>112.5</v>
      </c>
      <c r="N96" s="67"/>
      <c r="O96" s="67"/>
    </row>
    <row r="97" spans="1:15" s="6" customFormat="1" ht="80.25" customHeight="1">
      <c r="A97" s="39" t="s">
        <v>267</v>
      </c>
      <c r="B97" s="38" t="s">
        <v>268</v>
      </c>
      <c r="C97" s="43" t="s">
        <v>114</v>
      </c>
      <c r="D97" s="53" t="s">
        <v>210</v>
      </c>
      <c r="E97" s="54" t="s">
        <v>189</v>
      </c>
      <c r="F97" s="40"/>
      <c r="G97" s="40"/>
      <c r="H97" s="24">
        <f aca="true" t="shared" si="20" ref="H97:M97">H98+H107+H109+H111+H113</f>
        <v>119046.6</v>
      </c>
      <c r="I97" s="24">
        <f t="shared" si="20"/>
        <v>117276.3</v>
      </c>
      <c r="J97" s="24">
        <f t="shared" si="20"/>
        <v>141687.5</v>
      </c>
      <c r="K97" s="24">
        <f t="shared" si="20"/>
        <v>123923.1</v>
      </c>
      <c r="L97" s="24">
        <f t="shared" si="20"/>
        <v>123829.09999999999</v>
      </c>
      <c r="M97" s="24">
        <f t="shared" si="20"/>
        <v>117548</v>
      </c>
      <c r="N97" s="67"/>
      <c r="O97" s="67"/>
    </row>
    <row r="98" spans="1:15" s="6" customFormat="1" ht="63.75" customHeight="1">
      <c r="A98" s="30" t="s">
        <v>269</v>
      </c>
      <c r="B98" s="18" t="s">
        <v>271</v>
      </c>
      <c r="C98" s="17" t="s">
        <v>114</v>
      </c>
      <c r="D98" s="55" t="s">
        <v>118</v>
      </c>
      <c r="E98" s="55" t="s">
        <v>188</v>
      </c>
      <c r="F98" s="18" t="s">
        <v>355</v>
      </c>
      <c r="G98" s="18" t="s">
        <v>270</v>
      </c>
      <c r="H98" s="26">
        <f aca="true" t="shared" si="21" ref="H98:M98">SUM(H99:H106)</f>
        <v>62163.600000000006</v>
      </c>
      <c r="I98" s="26">
        <f t="shared" si="21"/>
        <v>61502.90000000001</v>
      </c>
      <c r="J98" s="24">
        <f t="shared" si="21"/>
        <v>63783.3</v>
      </c>
      <c r="K98" s="26">
        <f t="shared" si="21"/>
        <v>66423</v>
      </c>
      <c r="L98" s="26">
        <f t="shared" si="21"/>
        <v>66472.2</v>
      </c>
      <c r="M98" s="26">
        <f t="shared" si="21"/>
        <v>66701.4</v>
      </c>
      <c r="N98" s="67"/>
      <c r="O98" s="67"/>
    </row>
    <row r="99" spans="1:15" s="6" customFormat="1" ht="60.75" customHeight="1">
      <c r="A99" s="29" t="s">
        <v>30</v>
      </c>
      <c r="B99" s="13"/>
      <c r="C99" s="21" t="s">
        <v>314</v>
      </c>
      <c r="D99" s="56" t="s">
        <v>211</v>
      </c>
      <c r="E99" s="57" t="s">
        <v>194</v>
      </c>
      <c r="F99" s="18" t="s">
        <v>220</v>
      </c>
      <c r="G99" s="19" t="s">
        <v>354</v>
      </c>
      <c r="H99" s="66">
        <v>29518.2</v>
      </c>
      <c r="I99" s="12">
        <v>28870.3</v>
      </c>
      <c r="J99" s="27">
        <v>27993.9</v>
      </c>
      <c r="K99" s="12">
        <v>28532.4</v>
      </c>
      <c r="L99" s="12">
        <v>28781.5</v>
      </c>
      <c r="M99" s="12">
        <v>29015.7</v>
      </c>
      <c r="N99" s="67"/>
      <c r="O99" s="67"/>
    </row>
    <row r="100" spans="1:15" s="6" customFormat="1" ht="60.75" customHeight="1">
      <c r="A100" s="29" t="s">
        <v>31</v>
      </c>
      <c r="B100" s="13"/>
      <c r="C100" s="21" t="s">
        <v>314</v>
      </c>
      <c r="D100" s="56" t="s">
        <v>212</v>
      </c>
      <c r="E100" s="57" t="s">
        <v>194</v>
      </c>
      <c r="F100" s="18" t="s">
        <v>220</v>
      </c>
      <c r="G100" s="19" t="s">
        <v>354</v>
      </c>
      <c r="H100" s="66">
        <v>1679.8</v>
      </c>
      <c r="I100" s="12">
        <v>1679.3</v>
      </c>
      <c r="J100" s="27">
        <v>1780.6</v>
      </c>
      <c r="K100" s="12">
        <v>1859.6</v>
      </c>
      <c r="L100" s="12">
        <v>1859.6</v>
      </c>
      <c r="M100" s="12">
        <v>1859.6</v>
      </c>
      <c r="N100" s="67"/>
      <c r="O100" s="67"/>
    </row>
    <row r="101" spans="1:13" s="6" customFormat="1" ht="60" customHeight="1">
      <c r="A101" s="29" t="s">
        <v>32</v>
      </c>
      <c r="B101" s="79"/>
      <c r="C101" s="21" t="s">
        <v>362</v>
      </c>
      <c r="D101" s="57" t="s">
        <v>363</v>
      </c>
      <c r="E101" s="57" t="s">
        <v>190</v>
      </c>
      <c r="F101" s="18" t="s">
        <v>220</v>
      </c>
      <c r="G101" s="19" t="s">
        <v>56</v>
      </c>
      <c r="H101" s="66">
        <v>12473.4</v>
      </c>
      <c r="I101" s="12">
        <v>12473.4</v>
      </c>
      <c r="J101" s="27">
        <v>14633.3</v>
      </c>
      <c r="K101" s="12">
        <v>15730</v>
      </c>
      <c r="L101" s="12">
        <v>15730</v>
      </c>
      <c r="M101" s="12">
        <v>15730</v>
      </c>
    </row>
    <row r="102" spans="1:13" s="6" customFormat="1" ht="47.25" customHeight="1">
      <c r="A102" s="29" t="s">
        <v>35</v>
      </c>
      <c r="B102" s="79"/>
      <c r="C102" s="21" t="s">
        <v>359</v>
      </c>
      <c r="D102" s="57" t="s">
        <v>360</v>
      </c>
      <c r="E102" s="57" t="s">
        <v>191</v>
      </c>
      <c r="F102" s="18" t="s">
        <v>220</v>
      </c>
      <c r="G102" s="19" t="s">
        <v>221</v>
      </c>
      <c r="H102" s="66">
        <v>11626.1</v>
      </c>
      <c r="I102" s="12">
        <v>11613.8</v>
      </c>
      <c r="J102" s="27">
        <v>12447.9</v>
      </c>
      <c r="K102" s="12">
        <v>13137.6</v>
      </c>
      <c r="L102" s="12">
        <v>12977.7</v>
      </c>
      <c r="M102" s="12">
        <v>12972.7</v>
      </c>
    </row>
    <row r="103" spans="1:13" s="6" customFormat="1" ht="51" customHeight="1">
      <c r="A103" s="29" t="s">
        <v>36</v>
      </c>
      <c r="B103" s="79"/>
      <c r="C103" s="21" t="s">
        <v>115</v>
      </c>
      <c r="D103" s="57" t="s">
        <v>117</v>
      </c>
      <c r="E103" s="57" t="s">
        <v>192</v>
      </c>
      <c r="F103" s="18" t="s">
        <v>220</v>
      </c>
      <c r="G103" s="19" t="s">
        <v>225</v>
      </c>
      <c r="H103" s="66">
        <v>1703.7</v>
      </c>
      <c r="I103" s="12">
        <v>1703.7</v>
      </c>
      <c r="J103" s="27">
        <v>1931.9</v>
      </c>
      <c r="K103" s="12">
        <v>1878.4</v>
      </c>
      <c r="L103" s="12">
        <v>1859.5</v>
      </c>
      <c r="M103" s="12">
        <v>1859.5</v>
      </c>
    </row>
    <row r="104" spans="1:13" s="6" customFormat="1" ht="53.25" customHeight="1">
      <c r="A104" s="29" t="s">
        <v>37</v>
      </c>
      <c r="B104" s="79"/>
      <c r="C104" s="21" t="s">
        <v>115</v>
      </c>
      <c r="D104" s="57" t="s">
        <v>116</v>
      </c>
      <c r="E104" s="57" t="s">
        <v>192</v>
      </c>
      <c r="F104" s="18" t="s">
        <v>220</v>
      </c>
      <c r="G104" s="19" t="s">
        <v>230</v>
      </c>
      <c r="H104" s="66">
        <v>1444.8</v>
      </c>
      <c r="I104" s="12">
        <v>1444.8</v>
      </c>
      <c r="J104" s="27">
        <v>1548.2</v>
      </c>
      <c r="K104" s="12">
        <v>1606.1</v>
      </c>
      <c r="L104" s="12">
        <v>1587.7</v>
      </c>
      <c r="M104" s="12">
        <v>1587.7</v>
      </c>
    </row>
    <row r="105" spans="1:13" s="6" customFormat="1" ht="48" customHeight="1">
      <c r="A105" s="29" t="s">
        <v>38</v>
      </c>
      <c r="B105" s="79"/>
      <c r="C105" s="21" t="s">
        <v>115</v>
      </c>
      <c r="D105" s="57" t="s">
        <v>116</v>
      </c>
      <c r="E105" s="57" t="s">
        <v>192</v>
      </c>
      <c r="F105" s="18" t="s">
        <v>220</v>
      </c>
      <c r="G105" s="19" t="s">
        <v>230</v>
      </c>
      <c r="H105" s="66">
        <v>2453.3</v>
      </c>
      <c r="I105" s="12">
        <v>2453.3</v>
      </c>
      <c r="J105" s="27">
        <v>2201.8</v>
      </c>
      <c r="K105" s="12">
        <v>2477.8</v>
      </c>
      <c r="L105" s="12">
        <v>2475.1</v>
      </c>
      <c r="M105" s="12">
        <v>2475.1</v>
      </c>
    </row>
    <row r="106" spans="1:13" s="6" customFormat="1" ht="72" customHeight="1">
      <c r="A106" s="29" t="s">
        <v>39</v>
      </c>
      <c r="B106" s="79"/>
      <c r="C106" s="21" t="s">
        <v>377</v>
      </c>
      <c r="D106" s="57" t="s">
        <v>378</v>
      </c>
      <c r="E106" s="57" t="s">
        <v>193</v>
      </c>
      <c r="F106" s="18" t="s">
        <v>220</v>
      </c>
      <c r="G106" s="19" t="s">
        <v>230</v>
      </c>
      <c r="H106" s="66">
        <v>1264.3</v>
      </c>
      <c r="I106" s="12">
        <v>1264.3</v>
      </c>
      <c r="J106" s="27">
        <v>1245.7</v>
      </c>
      <c r="K106" s="12">
        <v>1201.1</v>
      </c>
      <c r="L106" s="12">
        <v>1201.1</v>
      </c>
      <c r="M106" s="12">
        <v>1201.1</v>
      </c>
    </row>
    <row r="107" spans="1:15" s="6" customFormat="1" ht="89.25">
      <c r="A107" s="30" t="s">
        <v>272</v>
      </c>
      <c r="B107" s="16" t="s">
        <v>273</v>
      </c>
      <c r="C107" s="23" t="s">
        <v>364</v>
      </c>
      <c r="D107" s="61" t="s">
        <v>209</v>
      </c>
      <c r="E107" s="55" t="s">
        <v>195</v>
      </c>
      <c r="F107" s="18" t="s">
        <v>124</v>
      </c>
      <c r="G107" s="18" t="s">
        <v>125</v>
      </c>
      <c r="H107" s="26">
        <f aca="true" t="shared" si="22" ref="H107:M109">SUM(H108:H108)</f>
        <v>34984.8</v>
      </c>
      <c r="I107" s="26">
        <f t="shared" si="22"/>
        <v>33875.5</v>
      </c>
      <c r="J107" s="24">
        <f t="shared" si="22"/>
        <v>37557.6</v>
      </c>
      <c r="K107" s="26">
        <f t="shared" si="22"/>
        <v>39287.3</v>
      </c>
      <c r="L107" s="26">
        <f t="shared" si="22"/>
        <v>39094.1</v>
      </c>
      <c r="M107" s="26">
        <f t="shared" si="22"/>
        <v>39533.8</v>
      </c>
      <c r="N107" s="67"/>
      <c r="O107" s="67"/>
    </row>
    <row r="108" spans="1:15" s="6" customFormat="1" ht="60" customHeight="1">
      <c r="A108" s="29" t="s">
        <v>40</v>
      </c>
      <c r="B108" s="13"/>
      <c r="C108" s="21" t="s">
        <v>140</v>
      </c>
      <c r="D108" s="57" t="s">
        <v>357</v>
      </c>
      <c r="E108" s="57" t="s">
        <v>196</v>
      </c>
      <c r="F108" s="18" t="s">
        <v>124</v>
      </c>
      <c r="G108" s="19" t="s">
        <v>125</v>
      </c>
      <c r="H108" s="66">
        <v>34984.8</v>
      </c>
      <c r="I108" s="12">
        <v>33875.5</v>
      </c>
      <c r="J108" s="27">
        <v>37557.6</v>
      </c>
      <c r="K108" s="12">
        <v>39287.3</v>
      </c>
      <c r="L108" s="12">
        <v>39094.1</v>
      </c>
      <c r="M108" s="12">
        <v>39533.8</v>
      </c>
      <c r="N108" s="67"/>
      <c r="O108" s="67"/>
    </row>
    <row r="109" spans="1:15" s="6" customFormat="1" ht="105.75" customHeight="1">
      <c r="A109" s="30" t="s">
        <v>42</v>
      </c>
      <c r="B109" s="18" t="s">
        <v>43</v>
      </c>
      <c r="C109" s="23" t="s">
        <v>364</v>
      </c>
      <c r="D109" s="61" t="s">
        <v>209</v>
      </c>
      <c r="E109" s="55" t="s">
        <v>195</v>
      </c>
      <c r="F109" s="18" t="s">
        <v>220</v>
      </c>
      <c r="G109" s="18" t="s">
        <v>243</v>
      </c>
      <c r="H109" s="26">
        <f t="shared" si="22"/>
        <v>0</v>
      </c>
      <c r="I109" s="26">
        <f t="shared" si="22"/>
        <v>0</v>
      </c>
      <c r="J109" s="24">
        <f t="shared" si="22"/>
        <v>266.6</v>
      </c>
      <c r="K109" s="26">
        <f t="shared" si="22"/>
        <v>0</v>
      </c>
      <c r="L109" s="26">
        <f t="shared" si="22"/>
        <v>0</v>
      </c>
      <c r="M109" s="26">
        <f t="shared" si="22"/>
        <v>0</v>
      </c>
      <c r="N109" s="67"/>
      <c r="O109" s="67"/>
    </row>
    <row r="110" spans="1:15" s="6" customFormat="1" ht="47.25" customHeight="1">
      <c r="A110" s="29" t="s">
        <v>44</v>
      </c>
      <c r="B110" s="13"/>
      <c r="C110" s="21"/>
      <c r="D110" s="57" t="s">
        <v>357</v>
      </c>
      <c r="E110" s="57" t="s">
        <v>196</v>
      </c>
      <c r="F110" s="18" t="s">
        <v>220</v>
      </c>
      <c r="G110" s="19" t="s">
        <v>243</v>
      </c>
      <c r="H110" s="66">
        <v>0</v>
      </c>
      <c r="I110" s="12">
        <v>0</v>
      </c>
      <c r="J110" s="27">
        <v>266.6</v>
      </c>
      <c r="K110" s="12">
        <v>0</v>
      </c>
      <c r="L110" s="12">
        <v>0</v>
      </c>
      <c r="M110" s="12">
        <v>0</v>
      </c>
      <c r="N110" s="67"/>
      <c r="O110" s="67"/>
    </row>
    <row r="111" spans="1:15" s="6" customFormat="1" ht="117.75" customHeight="1">
      <c r="A111" s="30" t="s">
        <v>278</v>
      </c>
      <c r="B111" s="16" t="s">
        <v>279</v>
      </c>
      <c r="C111" s="23" t="s">
        <v>213</v>
      </c>
      <c r="D111" s="55" t="s">
        <v>324</v>
      </c>
      <c r="E111" s="55" t="s">
        <v>197</v>
      </c>
      <c r="F111" s="18" t="s">
        <v>239</v>
      </c>
      <c r="G111" s="18" t="s">
        <v>225</v>
      </c>
      <c r="H111" s="26">
        <f aca="true" t="shared" si="23" ref="H111:M111">H112</f>
        <v>10880</v>
      </c>
      <c r="I111" s="26">
        <f t="shared" si="23"/>
        <v>10880</v>
      </c>
      <c r="J111" s="24">
        <f t="shared" si="23"/>
        <v>10880</v>
      </c>
      <c r="K111" s="26">
        <f t="shared" si="23"/>
        <v>11312.8</v>
      </c>
      <c r="L111" s="26">
        <f t="shared" si="23"/>
        <v>11312.8</v>
      </c>
      <c r="M111" s="26">
        <f t="shared" si="23"/>
        <v>11312.8</v>
      </c>
      <c r="N111" s="67"/>
      <c r="O111" s="67"/>
    </row>
    <row r="112" spans="1:15" s="6" customFormat="1" ht="72">
      <c r="A112" s="29" t="s">
        <v>41</v>
      </c>
      <c r="B112" s="13"/>
      <c r="C112" s="21" t="s">
        <v>365</v>
      </c>
      <c r="D112" s="58"/>
      <c r="E112" s="57" t="s">
        <v>198</v>
      </c>
      <c r="F112" s="18" t="s">
        <v>239</v>
      </c>
      <c r="G112" s="19" t="s">
        <v>225</v>
      </c>
      <c r="H112" s="66">
        <v>10880</v>
      </c>
      <c r="I112" s="12">
        <v>10880</v>
      </c>
      <c r="J112" s="27">
        <v>10880</v>
      </c>
      <c r="K112" s="12">
        <v>11312.8</v>
      </c>
      <c r="L112" s="12">
        <v>11312.8</v>
      </c>
      <c r="M112" s="12">
        <v>11312.8</v>
      </c>
      <c r="N112" s="67"/>
      <c r="O112" s="67"/>
    </row>
    <row r="113" spans="1:15" s="6" customFormat="1" ht="131.25" customHeight="1">
      <c r="A113" s="30" t="s">
        <v>274</v>
      </c>
      <c r="B113" s="18" t="s">
        <v>275</v>
      </c>
      <c r="C113" s="23" t="s">
        <v>316</v>
      </c>
      <c r="D113" s="61" t="s">
        <v>317</v>
      </c>
      <c r="E113" s="59"/>
      <c r="F113" s="18" t="s">
        <v>224</v>
      </c>
      <c r="G113" s="18" t="s">
        <v>220</v>
      </c>
      <c r="H113" s="26">
        <f aca="true" t="shared" si="24" ref="H113:M113">SUM(H114:H118)</f>
        <v>11018.2</v>
      </c>
      <c r="I113" s="26">
        <f t="shared" si="24"/>
        <v>11017.9</v>
      </c>
      <c r="J113" s="24">
        <f t="shared" si="24"/>
        <v>29200</v>
      </c>
      <c r="K113" s="26">
        <f t="shared" si="24"/>
        <v>6900</v>
      </c>
      <c r="L113" s="26">
        <f t="shared" si="24"/>
        <v>6950</v>
      </c>
      <c r="M113" s="26">
        <f t="shared" si="24"/>
        <v>0</v>
      </c>
      <c r="N113" s="67"/>
      <c r="O113" s="67"/>
    </row>
    <row r="114" spans="1:15" s="6" customFormat="1" ht="84" customHeight="1">
      <c r="A114" s="29" t="s">
        <v>45</v>
      </c>
      <c r="B114" s="13"/>
      <c r="C114" s="21" t="s">
        <v>82</v>
      </c>
      <c r="D114" s="56" t="s">
        <v>185</v>
      </c>
      <c r="E114" s="57" t="s">
        <v>101</v>
      </c>
      <c r="F114" s="18" t="s">
        <v>224</v>
      </c>
      <c r="G114" s="19" t="s">
        <v>220</v>
      </c>
      <c r="H114" s="66">
        <v>90</v>
      </c>
      <c r="I114" s="12">
        <v>90</v>
      </c>
      <c r="J114" s="27">
        <v>140.5</v>
      </c>
      <c r="K114" s="12">
        <v>0</v>
      </c>
      <c r="L114" s="12">
        <v>700</v>
      </c>
      <c r="M114" s="12">
        <v>0</v>
      </c>
      <c r="N114" s="67"/>
      <c r="O114" s="67"/>
    </row>
    <row r="115" spans="1:15" s="6" customFormat="1" ht="84" customHeight="1">
      <c r="A115" s="29" t="s">
        <v>46</v>
      </c>
      <c r="B115" s="13"/>
      <c r="C115" s="21" t="s">
        <v>83</v>
      </c>
      <c r="D115" s="57" t="s">
        <v>187</v>
      </c>
      <c r="E115" s="57" t="s">
        <v>101</v>
      </c>
      <c r="F115" s="18" t="s">
        <v>224</v>
      </c>
      <c r="G115" s="19" t="s">
        <v>220</v>
      </c>
      <c r="H115" s="66">
        <v>10928.2</v>
      </c>
      <c r="I115" s="12">
        <v>10927.9</v>
      </c>
      <c r="J115" s="27">
        <v>22758.7</v>
      </c>
      <c r="K115" s="12">
        <v>3920</v>
      </c>
      <c r="L115" s="12">
        <v>2950</v>
      </c>
      <c r="M115" s="12">
        <v>0</v>
      </c>
      <c r="N115" s="67"/>
      <c r="O115" s="67"/>
    </row>
    <row r="116" spans="1:15" s="6" customFormat="1" ht="84" customHeight="1">
      <c r="A116" s="29" t="s">
        <v>47</v>
      </c>
      <c r="B116" s="13"/>
      <c r="C116" s="21" t="s">
        <v>83</v>
      </c>
      <c r="D116" s="56" t="s">
        <v>184</v>
      </c>
      <c r="E116" s="57" t="s">
        <v>101</v>
      </c>
      <c r="F116" s="18" t="s">
        <v>224</v>
      </c>
      <c r="G116" s="19" t="s">
        <v>220</v>
      </c>
      <c r="H116" s="66">
        <v>0</v>
      </c>
      <c r="I116" s="12">
        <v>0</v>
      </c>
      <c r="J116" s="27">
        <v>200</v>
      </c>
      <c r="K116" s="12">
        <f>200</f>
        <v>200</v>
      </c>
      <c r="L116" s="12">
        <v>300</v>
      </c>
      <c r="M116" s="12">
        <v>0</v>
      </c>
      <c r="N116" s="67"/>
      <c r="O116" s="67"/>
    </row>
    <row r="117" spans="1:15" s="6" customFormat="1" ht="84" customHeight="1">
      <c r="A117" s="29" t="s">
        <v>48</v>
      </c>
      <c r="B117" s="13"/>
      <c r="C117" s="21" t="s">
        <v>82</v>
      </c>
      <c r="D117" s="56" t="s">
        <v>186</v>
      </c>
      <c r="E117" s="57" t="s">
        <v>101</v>
      </c>
      <c r="F117" s="18" t="s">
        <v>224</v>
      </c>
      <c r="G117" s="19" t="s">
        <v>220</v>
      </c>
      <c r="H117" s="66">
        <v>0</v>
      </c>
      <c r="I117" s="12">
        <v>0</v>
      </c>
      <c r="J117" s="27">
        <v>5096.4</v>
      </c>
      <c r="K117" s="12">
        <v>1960</v>
      </c>
      <c r="L117" s="12">
        <v>2000</v>
      </c>
      <c r="M117" s="12">
        <v>0</v>
      </c>
      <c r="N117" s="67"/>
      <c r="O117" s="67"/>
    </row>
    <row r="118" spans="1:15" s="6" customFormat="1" ht="84" customHeight="1">
      <c r="A118" s="29" t="s">
        <v>49</v>
      </c>
      <c r="B118" s="13"/>
      <c r="C118" s="21" t="s">
        <v>83</v>
      </c>
      <c r="D118" s="56" t="s">
        <v>186</v>
      </c>
      <c r="E118" s="57" t="s">
        <v>101</v>
      </c>
      <c r="F118" s="18" t="s">
        <v>224</v>
      </c>
      <c r="G118" s="19" t="s">
        <v>220</v>
      </c>
      <c r="H118" s="66">
        <v>0</v>
      </c>
      <c r="I118" s="12">
        <v>0</v>
      </c>
      <c r="J118" s="27">
        <v>1004.4</v>
      </c>
      <c r="K118" s="12">
        <v>820</v>
      </c>
      <c r="L118" s="12">
        <v>1000</v>
      </c>
      <c r="M118" s="12">
        <v>0</v>
      </c>
      <c r="N118" s="67"/>
      <c r="O118" s="67"/>
    </row>
    <row r="119" spans="1:15" s="6" customFormat="1" ht="118.5" customHeight="1">
      <c r="A119" s="39" t="s">
        <v>280</v>
      </c>
      <c r="B119" s="40" t="s">
        <v>55</v>
      </c>
      <c r="C119" s="41" t="s">
        <v>114</v>
      </c>
      <c r="D119" s="54" t="s">
        <v>119</v>
      </c>
      <c r="E119" s="54" t="s">
        <v>189</v>
      </c>
      <c r="F119" s="40" t="s">
        <v>70</v>
      </c>
      <c r="G119" s="40" t="s">
        <v>71</v>
      </c>
      <c r="H119" s="24">
        <f aca="true" t="shared" si="25" ref="H119:M119">H120</f>
        <v>3628.1</v>
      </c>
      <c r="I119" s="24">
        <f t="shared" si="25"/>
        <v>3628.1</v>
      </c>
      <c r="J119" s="24">
        <f t="shared" si="25"/>
        <v>3657.5</v>
      </c>
      <c r="K119" s="24">
        <f t="shared" si="25"/>
        <v>1839.1999999999998</v>
      </c>
      <c r="L119" s="24">
        <f t="shared" si="25"/>
        <v>1839.1999999999998</v>
      </c>
      <c r="M119" s="24">
        <f t="shared" si="25"/>
        <v>1839.1999999999998</v>
      </c>
      <c r="N119" s="67"/>
      <c r="O119" s="67"/>
    </row>
    <row r="120" spans="1:15" s="6" customFormat="1" ht="96" customHeight="1">
      <c r="A120" s="29" t="s">
        <v>281</v>
      </c>
      <c r="B120" s="10" t="s">
        <v>54</v>
      </c>
      <c r="C120" s="22" t="s">
        <v>328</v>
      </c>
      <c r="D120" s="57" t="s">
        <v>123</v>
      </c>
      <c r="E120" s="58"/>
      <c r="F120" s="15" t="s">
        <v>70</v>
      </c>
      <c r="G120" s="19" t="s">
        <v>71</v>
      </c>
      <c r="H120" s="27">
        <f aca="true" t="shared" si="26" ref="H120:M120">H121+H123</f>
        <v>3628.1</v>
      </c>
      <c r="I120" s="12">
        <f t="shared" si="26"/>
        <v>3628.1</v>
      </c>
      <c r="J120" s="27">
        <f t="shared" si="26"/>
        <v>3657.5</v>
      </c>
      <c r="K120" s="12">
        <f t="shared" si="26"/>
        <v>1839.1999999999998</v>
      </c>
      <c r="L120" s="12">
        <f t="shared" si="26"/>
        <v>1839.1999999999998</v>
      </c>
      <c r="M120" s="12">
        <f t="shared" si="26"/>
        <v>1839.1999999999998</v>
      </c>
      <c r="N120" s="67"/>
      <c r="O120" s="67"/>
    </row>
    <row r="121" spans="1:15" s="6" customFormat="1" ht="41.25" customHeight="1">
      <c r="A121" s="29" t="s">
        <v>282</v>
      </c>
      <c r="B121" s="10" t="s">
        <v>283</v>
      </c>
      <c r="C121" s="21"/>
      <c r="D121" s="64"/>
      <c r="E121" s="58"/>
      <c r="F121" s="15" t="s">
        <v>225</v>
      </c>
      <c r="G121" s="19" t="s">
        <v>230</v>
      </c>
      <c r="H121" s="27">
        <f aca="true" t="shared" si="27" ref="H121:M121">H122</f>
        <v>1947.9</v>
      </c>
      <c r="I121" s="12">
        <f t="shared" si="27"/>
        <v>1947.9</v>
      </c>
      <c r="J121" s="27">
        <f t="shared" si="27"/>
        <v>1818.3</v>
      </c>
      <c r="K121" s="12">
        <f t="shared" si="27"/>
        <v>0</v>
      </c>
      <c r="L121" s="12">
        <f t="shared" si="27"/>
        <v>0</v>
      </c>
      <c r="M121" s="12">
        <f t="shared" si="27"/>
        <v>0</v>
      </c>
      <c r="N121" s="67"/>
      <c r="O121" s="67"/>
    </row>
    <row r="122" spans="1:15" s="6" customFormat="1" ht="109.5" customHeight="1">
      <c r="A122" s="29" t="s">
        <v>159</v>
      </c>
      <c r="B122" s="10"/>
      <c r="C122" s="21" t="s">
        <v>376</v>
      </c>
      <c r="D122" s="64"/>
      <c r="E122" s="58"/>
      <c r="F122" s="15" t="s">
        <v>225</v>
      </c>
      <c r="G122" s="19" t="s">
        <v>230</v>
      </c>
      <c r="H122" s="27">
        <v>1947.9</v>
      </c>
      <c r="I122" s="12">
        <v>1947.9</v>
      </c>
      <c r="J122" s="27">
        <v>1818.3</v>
      </c>
      <c r="K122" s="12">
        <v>0</v>
      </c>
      <c r="L122" s="12">
        <v>0</v>
      </c>
      <c r="M122" s="12">
        <v>0</v>
      </c>
      <c r="N122" s="67"/>
      <c r="O122" s="67"/>
    </row>
    <row r="123" spans="1:15" s="6" customFormat="1" ht="127.5" customHeight="1">
      <c r="A123" s="29" t="s">
        <v>336</v>
      </c>
      <c r="B123" s="10" t="s">
        <v>337</v>
      </c>
      <c r="C123" s="22"/>
      <c r="D123" s="57"/>
      <c r="E123" s="58"/>
      <c r="F123" s="15" t="s">
        <v>230</v>
      </c>
      <c r="G123" s="19" t="s">
        <v>136</v>
      </c>
      <c r="H123" s="27">
        <f aca="true" t="shared" si="28" ref="H123:M123">H124+H125</f>
        <v>1680.1999999999998</v>
      </c>
      <c r="I123" s="12">
        <f t="shared" si="28"/>
        <v>1680.1999999999998</v>
      </c>
      <c r="J123" s="27">
        <f t="shared" si="28"/>
        <v>1839.1999999999998</v>
      </c>
      <c r="K123" s="12">
        <f t="shared" si="28"/>
        <v>1839.1999999999998</v>
      </c>
      <c r="L123" s="12">
        <f t="shared" si="28"/>
        <v>1839.1999999999998</v>
      </c>
      <c r="M123" s="12">
        <f t="shared" si="28"/>
        <v>1839.1999999999998</v>
      </c>
      <c r="N123" s="67"/>
      <c r="O123" s="67"/>
    </row>
    <row r="124" spans="1:15" s="6" customFormat="1" ht="96.75" customHeight="1">
      <c r="A124" s="29" t="s">
        <v>164</v>
      </c>
      <c r="B124" s="10"/>
      <c r="C124" s="22" t="s">
        <v>165</v>
      </c>
      <c r="D124" s="57" t="s">
        <v>122</v>
      </c>
      <c r="E124" s="57" t="s">
        <v>102</v>
      </c>
      <c r="F124" s="15" t="s">
        <v>230</v>
      </c>
      <c r="G124" s="19" t="s">
        <v>136</v>
      </c>
      <c r="H124" s="27">
        <v>1110.1</v>
      </c>
      <c r="I124" s="12">
        <v>1110.1</v>
      </c>
      <c r="J124" s="27">
        <v>1216.1</v>
      </c>
      <c r="K124" s="12">
        <v>1216.1</v>
      </c>
      <c r="L124" s="12">
        <v>1216.1</v>
      </c>
      <c r="M124" s="12">
        <v>1216.1</v>
      </c>
      <c r="N124" s="67"/>
      <c r="O124" s="67"/>
    </row>
    <row r="125" spans="1:15" s="6" customFormat="1" ht="86.25" customHeight="1">
      <c r="A125" s="29" t="s">
        <v>166</v>
      </c>
      <c r="B125" s="10"/>
      <c r="C125" s="22" t="s">
        <v>121</v>
      </c>
      <c r="D125" s="57" t="s">
        <v>122</v>
      </c>
      <c r="E125" s="57" t="s">
        <v>102</v>
      </c>
      <c r="F125" s="15" t="s">
        <v>230</v>
      </c>
      <c r="G125" s="19" t="s">
        <v>136</v>
      </c>
      <c r="H125" s="27">
        <v>570.1</v>
      </c>
      <c r="I125" s="12">
        <v>570.1</v>
      </c>
      <c r="J125" s="27">
        <v>623.1</v>
      </c>
      <c r="K125" s="12">
        <v>623.1</v>
      </c>
      <c r="L125" s="12">
        <v>623.1</v>
      </c>
      <c r="M125" s="12">
        <v>623.1</v>
      </c>
      <c r="N125" s="67"/>
      <c r="O125" s="67"/>
    </row>
    <row r="126" spans="1:15" s="42" customFormat="1" ht="82.5" customHeight="1">
      <c r="A126" s="39" t="s">
        <v>338</v>
      </c>
      <c r="B126" s="40" t="s">
        <v>341</v>
      </c>
      <c r="C126" s="41" t="s">
        <v>114</v>
      </c>
      <c r="D126" s="54" t="s">
        <v>120</v>
      </c>
      <c r="E126" s="54" t="s">
        <v>189</v>
      </c>
      <c r="F126" s="40" t="s">
        <v>72</v>
      </c>
      <c r="G126" s="40" t="s">
        <v>73</v>
      </c>
      <c r="H126" s="24">
        <f aca="true" t="shared" si="29" ref="H126:M127">H127</f>
        <v>1564.4</v>
      </c>
      <c r="I126" s="24">
        <f t="shared" si="29"/>
        <v>1564.4</v>
      </c>
      <c r="J126" s="24">
        <f t="shared" si="29"/>
        <v>1869.5</v>
      </c>
      <c r="K126" s="24">
        <f t="shared" si="29"/>
        <v>1770</v>
      </c>
      <c r="L126" s="24">
        <f t="shared" si="29"/>
        <v>1650</v>
      </c>
      <c r="M126" s="24">
        <f t="shared" si="29"/>
        <v>1649.9</v>
      </c>
      <c r="N126" s="71"/>
      <c r="O126" s="71"/>
    </row>
    <row r="127" spans="1:15" s="6" customFormat="1" ht="25.5">
      <c r="A127" s="29" t="s">
        <v>339</v>
      </c>
      <c r="B127" s="13" t="s">
        <v>342</v>
      </c>
      <c r="C127" s="22"/>
      <c r="D127" s="56"/>
      <c r="E127" s="57"/>
      <c r="F127" s="15"/>
      <c r="G127" s="19"/>
      <c r="H127" s="27">
        <f t="shared" si="29"/>
        <v>1564.4</v>
      </c>
      <c r="I127" s="12">
        <f t="shared" si="29"/>
        <v>1564.4</v>
      </c>
      <c r="J127" s="27">
        <f t="shared" si="29"/>
        <v>1869.5</v>
      </c>
      <c r="K127" s="12">
        <f t="shared" si="29"/>
        <v>1770</v>
      </c>
      <c r="L127" s="12">
        <f t="shared" si="29"/>
        <v>1650</v>
      </c>
      <c r="M127" s="12">
        <f t="shared" si="29"/>
        <v>1649.9</v>
      </c>
      <c r="N127" s="67"/>
      <c r="O127" s="67"/>
    </row>
    <row r="128" spans="1:15" s="6" customFormat="1" ht="78.75" customHeight="1">
      <c r="A128" s="29" t="s">
        <v>340</v>
      </c>
      <c r="B128" s="13" t="s">
        <v>343</v>
      </c>
      <c r="C128" s="22"/>
      <c r="D128" s="56"/>
      <c r="E128" s="57"/>
      <c r="F128" s="15" t="s">
        <v>33</v>
      </c>
      <c r="G128" s="19" t="s">
        <v>34</v>
      </c>
      <c r="H128" s="27">
        <f aca="true" t="shared" si="30" ref="H128:M128">H129+H130+H131+H132</f>
        <v>1564.4</v>
      </c>
      <c r="I128" s="12">
        <f t="shared" si="30"/>
        <v>1564.4</v>
      </c>
      <c r="J128" s="27">
        <f t="shared" si="30"/>
        <v>1869.5</v>
      </c>
      <c r="K128" s="12">
        <f t="shared" si="30"/>
        <v>1770</v>
      </c>
      <c r="L128" s="12">
        <f t="shared" si="30"/>
        <v>1650</v>
      </c>
      <c r="M128" s="12">
        <f t="shared" si="30"/>
        <v>1649.9</v>
      </c>
      <c r="N128" s="67"/>
      <c r="O128" s="67"/>
    </row>
    <row r="129" spans="1:15" s="6" customFormat="1" ht="101.25" customHeight="1">
      <c r="A129" s="29" t="s">
        <v>345</v>
      </c>
      <c r="B129" s="13" t="s">
        <v>344</v>
      </c>
      <c r="C129" s="22" t="s">
        <v>84</v>
      </c>
      <c r="D129" s="56" t="s">
        <v>318</v>
      </c>
      <c r="E129" s="57" t="s">
        <v>85</v>
      </c>
      <c r="F129" s="15" t="s">
        <v>233</v>
      </c>
      <c r="G129" s="19" t="s">
        <v>220</v>
      </c>
      <c r="H129" s="27">
        <v>1436</v>
      </c>
      <c r="I129" s="12">
        <v>1436</v>
      </c>
      <c r="J129" s="27">
        <v>1539.1</v>
      </c>
      <c r="K129" s="12">
        <v>1650</v>
      </c>
      <c r="L129" s="12">
        <v>1650</v>
      </c>
      <c r="M129" s="12">
        <v>1649.9</v>
      </c>
      <c r="N129" s="67"/>
      <c r="O129" s="67"/>
    </row>
    <row r="130" spans="1:15" s="6" customFormat="1" ht="169.5" customHeight="1">
      <c r="A130" s="29" t="s">
        <v>50</v>
      </c>
      <c r="B130" s="13" t="s">
        <v>51</v>
      </c>
      <c r="C130" s="22" t="s">
        <v>329</v>
      </c>
      <c r="D130" s="56" t="s">
        <v>318</v>
      </c>
      <c r="E130" s="57" t="s">
        <v>103</v>
      </c>
      <c r="F130" s="15" t="s">
        <v>224</v>
      </c>
      <c r="G130" s="19" t="s">
        <v>220</v>
      </c>
      <c r="H130" s="27">
        <v>12.5</v>
      </c>
      <c r="I130" s="12">
        <v>12.5</v>
      </c>
      <c r="J130" s="27">
        <v>0</v>
      </c>
      <c r="K130" s="12">
        <v>0</v>
      </c>
      <c r="L130" s="12">
        <v>0</v>
      </c>
      <c r="M130" s="12">
        <v>0</v>
      </c>
      <c r="N130" s="67"/>
      <c r="O130" s="67"/>
    </row>
    <row r="131" spans="1:13" s="6" customFormat="1" ht="94.5" customHeight="1">
      <c r="A131" s="29" t="s">
        <v>53</v>
      </c>
      <c r="B131" s="13" t="s">
        <v>52</v>
      </c>
      <c r="C131" s="22" t="s">
        <v>277</v>
      </c>
      <c r="D131" s="56" t="s">
        <v>318</v>
      </c>
      <c r="E131" s="57" t="s">
        <v>319</v>
      </c>
      <c r="F131" s="15" t="s">
        <v>220</v>
      </c>
      <c r="G131" s="19" t="s">
        <v>230</v>
      </c>
      <c r="H131" s="27">
        <v>115.9</v>
      </c>
      <c r="I131" s="12">
        <v>115.9</v>
      </c>
      <c r="J131" s="27">
        <v>115.9</v>
      </c>
      <c r="K131" s="12">
        <v>120</v>
      </c>
      <c r="L131" s="12">
        <v>0</v>
      </c>
      <c r="M131" s="12">
        <v>0</v>
      </c>
    </row>
    <row r="132" spans="1:15" s="6" customFormat="1" ht="144.75" customHeight="1">
      <c r="A132" s="29" t="s">
        <v>302</v>
      </c>
      <c r="B132" s="13" t="s">
        <v>276</v>
      </c>
      <c r="C132" s="22" t="s">
        <v>304</v>
      </c>
      <c r="D132" s="56" t="s">
        <v>318</v>
      </c>
      <c r="E132" s="57" t="s">
        <v>305</v>
      </c>
      <c r="F132" s="15" t="s">
        <v>60</v>
      </c>
      <c r="G132" s="19" t="s">
        <v>230</v>
      </c>
      <c r="H132" s="27">
        <v>0</v>
      </c>
      <c r="I132" s="12">
        <v>0</v>
      </c>
      <c r="J132" s="27">
        <v>214.5</v>
      </c>
      <c r="K132" s="12">
        <v>0</v>
      </c>
      <c r="L132" s="12">
        <v>0</v>
      </c>
      <c r="M132" s="12">
        <v>0</v>
      </c>
      <c r="N132" s="67"/>
      <c r="O132" s="67"/>
    </row>
    <row r="133" spans="1:15" s="42" customFormat="1" ht="27" customHeight="1">
      <c r="A133" s="39" t="s">
        <v>152</v>
      </c>
      <c r="B133" s="38"/>
      <c r="C133" s="44"/>
      <c r="D133" s="38"/>
      <c r="E133" s="38"/>
      <c r="F133" s="45"/>
      <c r="G133" s="45"/>
      <c r="H133" s="28">
        <f aca="true" t="shared" si="31" ref="H133:M133">H10</f>
        <v>286650.70000000007</v>
      </c>
      <c r="I133" s="28">
        <f t="shared" si="31"/>
        <v>280584.4</v>
      </c>
      <c r="J133" s="28">
        <f t="shared" si="31"/>
        <v>316062.976</v>
      </c>
      <c r="K133" s="28">
        <f t="shared" si="31"/>
        <v>328653.10000000003</v>
      </c>
      <c r="L133" s="28">
        <f t="shared" si="31"/>
        <v>297866.7</v>
      </c>
      <c r="M133" s="28">
        <f t="shared" si="31"/>
        <v>306294.7</v>
      </c>
      <c r="N133" s="71"/>
      <c r="O133" s="71"/>
    </row>
    <row r="134" spans="11:15" ht="1.5" customHeight="1">
      <c r="K134" s="20"/>
      <c r="L134" s="20"/>
      <c r="M134" s="35"/>
      <c r="N134" s="73"/>
      <c r="O134" s="73"/>
    </row>
    <row r="135" spans="1:15" ht="26.25" customHeight="1" hidden="1">
      <c r="A135" s="90" t="s">
        <v>293</v>
      </c>
      <c r="B135" s="90"/>
      <c r="C135" s="75"/>
      <c r="D135" s="8"/>
      <c r="E135" s="86" t="s">
        <v>361</v>
      </c>
      <c r="F135" s="86"/>
      <c r="G135" s="86"/>
      <c r="H135" s="86"/>
      <c r="I135" s="86"/>
      <c r="M135" s="2"/>
      <c r="N135" s="73"/>
      <c r="O135" s="73"/>
    </row>
    <row r="136" spans="1:15" ht="21.75" customHeight="1" hidden="1">
      <c r="A136" s="51" t="s">
        <v>292</v>
      </c>
      <c r="B136" s="11"/>
      <c r="C136" s="7" t="s">
        <v>155</v>
      </c>
      <c r="D136" s="9"/>
      <c r="E136" s="87" t="s">
        <v>154</v>
      </c>
      <c r="F136" s="87"/>
      <c r="G136" s="87"/>
      <c r="H136" s="87"/>
      <c r="I136" s="87"/>
      <c r="M136" s="2"/>
      <c r="N136" s="73"/>
      <c r="O136" s="73"/>
    </row>
    <row r="137" spans="7:15" ht="12.75">
      <c r="G137" s="2"/>
      <c r="I137" s="2"/>
      <c r="M137" s="2"/>
      <c r="N137" s="73"/>
      <c r="O137" s="73"/>
    </row>
    <row r="138" spans="1:13" ht="37.5" customHeight="1">
      <c r="A138" s="52" t="s">
        <v>293</v>
      </c>
      <c r="B138" s="8"/>
      <c r="C138" s="50"/>
      <c r="D138" s="8"/>
      <c r="E138" s="86" t="s">
        <v>361</v>
      </c>
      <c r="F138" s="86"/>
      <c r="G138" s="86"/>
      <c r="H138" s="86"/>
      <c r="I138" s="86"/>
      <c r="M138" s="2"/>
    </row>
    <row r="139" spans="1:13" ht="21.75" customHeight="1">
      <c r="A139" s="51" t="s">
        <v>292</v>
      </c>
      <c r="B139" s="11"/>
      <c r="C139" s="7" t="s">
        <v>155</v>
      </c>
      <c r="D139" s="9"/>
      <c r="E139" s="87" t="s">
        <v>154</v>
      </c>
      <c r="F139" s="87"/>
      <c r="G139" s="87"/>
      <c r="H139" s="87"/>
      <c r="I139" s="87"/>
      <c r="M139" s="2"/>
    </row>
    <row r="140" spans="1:13" ht="15.75" customHeight="1">
      <c r="A140" s="2" t="s">
        <v>309</v>
      </c>
      <c r="C140" s="2"/>
      <c r="G140" s="2"/>
      <c r="I140" s="2"/>
      <c r="M140" s="2"/>
    </row>
    <row r="141" spans="14:15" ht="12.75">
      <c r="N141" s="73"/>
      <c r="O141" s="73"/>
    </row>
    <row r="142" spans="14:15" ht="12.75">
      <c r="N142" s="73"/>
      <c r="O142" s="73"/>
    </row>
    <row r="143" spans="14:15" ht="12.75">
      <c r="N143" s="73"/>
      <c r="O143" s="73"/>
    </row>
    <row r="144" spans="3:15" s="9" customFormat="1" ht="12.75">
      <c r="C144" s="69"/>
      <c r="G144" s="69"/>
      <c r="I144" s="69"/>
      <c r="M144" s="70"/>
      <c r="N144" s="68"/>
      <c r="O144" s="68"/>
    </row>
    <row r="145" spans="3:15" s="9" customFormat="1" ht="12.75">
      <c r="C145" s="69"/>
      <c r="G145" s="69"/>
      <c r="I145" s="69"/>
      <c r="M145" s="70"/>
      <c r="N145" s="68"/>
      <c r="O145" s="68"/>
    </row>
    <row r="146" spans="3:15" s="9" customFormat="1" ht="12.75">
      <c r="C146" s="69"/>
      <c r="G146" s="69"/>
      <c r="I146" s="82"/>
      <c r="J146" s="84"/>
      <c r="M146" s="70"/>
      <c r="N146" s="68"/>
      <c r="O146" s="68"/>
    </row>
    <row r="147" spans="3:15" s="9" customFormat="1" ht="12.75">
      <c r="C147" s="69"/>
      <c r="G147" s="69"/>
      <c r="I147" s="82"/>
      <c r="J147" s="84"/>
      <c r="M147" s="70"/>
      <c r="N147" s="68"/>
      <c r="O147" s="68"/>
    </row>
    <row r="148" spans="3:15" s="9" customFormat="1" ht="12.75">
      <c r="C148" s="69"/>
      <c r="G148" s="69"/>
      <c r="I148" s="82"/>
      <c r="J148" s="84"/>
      <c r="M148" s="70"/>
      <c r="N148" s="68"/>
      <c r="O148" s="68"/>
    </row>
    <row r="149" spans="3:15" s="9" customFormat="1" ht="12.75">
      <c r="C149" s="69"/>
      <c r="G149" s="69"/>
      <c r="I149" s="82"/>
      <c r="J149" s="84"/>
      <c r="M149" s="70"/>
      <c r="N149" s="68"/>
      <c r="O149" s="68"/>
    </row>
    <row r="150" spans="3:15" s="9" customFormat="1" ht="12.75">
      <c r="C150" s="69"/>
      <c r="G150" s="69"/>
      <c r="I150" s="82"/>
      <c r="J150" s="84"/>
      <c r="M150" s="70"/>
      <c r="N150" s="68"/>
      <c r="O150" s="68"/>
    </row>
    <row r="151" spans="3:15" s="9" customFormat="1" ht="12.75">
      <c r="C151" s="69"/>
      <c r="G151" s="69"/>
      <c r="I151" s="82"/>
      <c r="J151" s="84"/>
      <c r="M151" s="70"/>
      <c r="N151" s="68"/>
      <c r="O151" s="68"/>
    </row>
    <row r="152" spans="9:15" ht="12.75">
      <c r="I152" s="83"/>
      <c r="J152" s="85"/>
      <c r="N152" s="73"/>
      <c r="O152" s="73"/>
    </row>
    <row r="153" spans="9:15" ht="12.75">
      <c r="I153" s="83"/>
      <c r="J153" s="85"/>
      <c r="N153" s="73"/>
      <c r="O153" s="73"/>
    </row>
    <row r="154" spans="9:15" ht="12.75">
      <c r="I154" s="83"/>
      <c r="J154" s="85"/>
      <c r="N154" s="73"/>
      <c r="O154" s="73"/>
    </row>
    <row r="155" spans="9:15" ht="12.75">
      <c r="I155" s="83"/>
      <c r="J155" s="85"/>
      <c r="N155" s="73"/>
      <c r="O155" s="73"/>
    </row>
    <row r="156" spans="9:15" ht="12.75">
      <c r="I156" s="83"/>
      <c r="J156" s="85"/>
      <c r="N156" s="73"/>
      <c r="O156" s="73"/>
    </row>
    <row r="157" spans="9:15" ht="12.75">
      <c r="I157" s="83"/>
      <c r="J157" s="85"/>
      <c r="N157" s="73"/>
      <c r="O157" s="73"/>
    </row>
    <row r="158" spans="9:15" ht="12.75">
      <c r="I158" s="83"/>
      <c r="J158" s="85"/>
      <c r="N158" s="73"/>
      <c r="O158" s="73"/>
    </row>
    <row r="159" spans="9:15" ht="12.75">
      <c r="I159" s="83"/>
      <c r="J159" s="85"/>
      <c r="N159" s="73"/>
      <c r="O159" s="73"/>
    </row>
    <row r="160" spans="9:15" ht="12.75">
      <c r="I160" s="83"/>
      <c r="J160" s="85"/>
      <c r="N160" s="73"/>
      <c r="O160" s="73"/>
    </row>
    <row r="161" spans="9:15" ht="12.75">
      <c r="I161" s="83"/>
      <c r="J161" s="85"/>
      <c r="N161" s="73"/>
      <c r="O161" s="73"/>
    </row>
    <row r="162" spans="9:15" ht="12.75">
      <c r="I162" s="83"/>
      <c r="J162" s="85"/>
      <c r="N162" s="73"/>
      <c r="O162" s="73"/>
    </row>
    <row r="163" spans="9:15" ht="12.75">
      <c r="I163" s="83"/>
      <c r="J163" s="85"/>
      <c r="N163" s="73"/>
      <c r="O163" s="73"/>
    </row>
    <row r="164" spans="9:15" ht="12.75">
      <c r="I164" s="83"/>
      <c r="J164" s="85"/>
      <c r="N164" s="73"/>
      <c r="O164" s="73"/>
    </row>
    <row r="165" spans="9:15" ht="12.75">
      <c r="I165" s="83"/>
      <c r="J165" s="85"/>
      <c r="N165" s="73"/>
      <c r="O165" s="73"/>
    </row>
    <row r="166" spans="9:15" ht="12.75">
      <c r="I166" s="83"/>
      <c r="J166" s="20"/>
      <c r="N166" s="73"/>
      <c r="O166" s="73"/>
    </row>
    <row r="167" spans="9:15" ht="12.75">
      <c r="I167" s="83"/>
      <c r="N167" s="73"/>
      <c r="O167" s="73"/>
    </row>
    <row r="168" spans="14:15" ht="12.75">
      <c r="N168" s="73"/>
      <c r="O168" s="73"/>
    </row>
    <row r="169" spans="14:15" ht="12.75">
      <c r="N169" s="73"/>
      <c r="O169" s="73"/>
    </row>
    <row r="170" spans="14:15" ht="12.75">
      <c r="N170" s="73"/>
      <c r="O170" s="73"/>
    </row>
    <row r="171" spans="14:15" ht="12.75">
      <c r="N171" s="73"/>
      <c r="O171" s="73"/>
    </row>
    <row r="172" spans="14:15" ht="12.75">
      <c r="N172" s="73"/>
      <c r="O172" s="73"/>
    </row>
    <row r="173" spans="14:15" ht="12.75">
      <c r="N173" s="73"/>
      <c r="O173" s="73"/>
    </row>
    <row r="174" spans="14:15" ht="12.75">
      <c r="N174" s="73"/>
      <c r="O174" s="73"/>
    </row>
    <row r="175" spans="14:15" ht="12.75">
      <c r="N175" s="73"/>
      <c r="O175" s="73"/>
    </row>
    <row r="176" spans="14:15" ht="12.75">
      <c r="N176" s="73"/>
      <c r="O176" s="73"/>
    </row>
    <row r="177" spans="14:15" ht="12.75">
      <c r="N177" s="73"/>
      <c r="O177" s="73"/>
    </row>
    <row r="178" spans="14:15" ht="12.75">
      <c r="N178" s="73"/>
      <c r="O178" s="73"/>
    </row>
    <row r="179" spans="14:15" ht="12.75">
      <c r="N179" s="73"/>
      <c r="O179" s="73"/>
    </row>
    <row r="180" spans="14:15" ht="12.75">
      <c r="N180" s="73"/>
      <c r="O180" s="73"/>
    </row>
    <row r="181" spans="14:15" ht="12.75">
      <c r="N181" s="73"/>
      <c r="O181" s="73"/>
    </row>
    <row r="182" spans="14:15" ht="12.75">
      <c r="N182" s="73"/>
      <c r="O182" s="73"/>
    </row>
    <row r="183" spans="14:15" ht="12.75">
      <c r="N183" s="73"/>
      <c r="O183" s="73"/>
    </row>
    <row r="184" spans="14:15" ht="12.75">
      <c r="N184" s="73"/>
      <c r="O184" s="73"/>
    </row>
    <row r="185" spans="14:15" ht="12.75">
      <c r="N185" s="73"/>
      <c r="O185" s="73"/>
    </row>
    <row r="186" spans="14:15" ht="12.75">
      <c r="N186" s="73"/>
      <c r="O186" s="73"/>
    </row>
    <row r="187" spans="14:15" ht="12.75">
      <c r="N187" s="73"/>
      <c r="O187" s="73"/>
    </row>
    <row r="188" spans="14:15" ht="12.75">
      <c r="N188" s="73"/>
      <c r="O188" s="73"/>
    </row>
    <row r="189" spans="14:15" ht="12.75">
      <c r="N189" s="73"/>
      <c r="O189" s="73"/>
    </row>
    <row r="190" spans="14:15" ht="12.75">
      <c r="N190" s="73"/>
      <c r="O190" s="73"/>
    </row>
    <row r="191" spans="14:15" ht="12.75">
      <c r="N191" s="73"/>
      <c r="O191" s="73"/>
    </row>
    <row r="192" spans="14:15" ht="12.75">
      <c r="N192" s="73"/>
      <c r="O192" s="73"/>
    </row>
    <row r="193" spans="14:15" ht="12.75">
      <c r="N193" s="73"/>
      <c r="O193" s="73"/>
    </row>
    <row r="194" spans="14:15" ht="12.75">
      <c r="N194" s="73"/>
      <c r="O194" s="73"/>
    </row>
    <row r="195" spans="14:15" ht="12.75">
      <c r="N195" s="73"/>
      <c r="O195" s="73"/>
    </row>
    <row r="196" spans="14:15" ht="12.75">
      <c r="N196" s="73"/>
      <c r="O196" s="73"/>
    </row>
    <row r="197" spans="14:15" ht="12.75">
      <c r="N197" s="73"/>
      <c r="O197" s="73"/>
    </row>
    <row r="198" spans="14:15" ht="12.75">
      <c r="N198" s="73"/>
      <c r="O198" s="73"/>
    </row>
    <row r="199" spans="14:15" ht="12.75">
      <c r="N199" s="73"/>
      <c r="O199" s="73"/>
    </row>
    <row r="200" spans="14:15" ht="12.75">
      <c r="N200" s="73"/>
      <c r="O200" s="73"/>
    </row>
    <row r="201" spans="14:15" ht="12.75">
      <c r="N201" s="73"/>
      <c r="O201" s="73"/>
    </row>
    <row r="202" spans="14:15" ht="12.75">
      <c r="N202" s="73"/>
      <c r="O202" s="73"/>
    </row>
    <row r="203" spans="14:15" ht="12.75">
      <c r="N203" s="73"/>
      <c r="O203" s="73"/>
    </row>
    <row r="204" spans="14:15" ht="12.75">
      <c r="N204" s="73"/>
      <c r="O204" s="73"/>
    </row>
    <row r="205" spans="14:15" ht="12.75">
      <c r="N205" s="73"/>
      <c r="O205" s="73"/>
    </row>
    <row r="206" spans="14:15" ht="12.75">
      <c r="N206" s="73"/>
      <c r="O206" s="73"/>
    </row>
    <row r="207" spans="14:15" ht="12.75">
      <c r="N207" s="73"/>
      <c r="O207" s="73"/>
    </row>
    <row r="208" spans="14:15" ht="12.75">
      <c r="N208" s="73"/>
      <c r="O208" s="73"/>
    </row>
    <row r="209" spans="14:15" ht="12.75">
      <c r="N209" s="73"/>
      <c r="O209" s="73"/>
    </row>
    <row r="210" spans="14:15" ht="12.75">
      <c r="N210" s="73"/>
      <c r="O210" s="73"/>
    </row>
    <row r="211" spans="14:15" ht="12.75">
      <c r="N211" s="73"/>
      <c r="O211" s="73"/>
    </row>
    <row r="212" spans="14:15" ht="12.75">
      <c r="N212" s="73"/>
      <c r="O212" s="73"/>
    </row>
    <row r="213" spans="14:15" ht="12.75">
      <c r="N213" s="73"/>
      <c r="O213" s="73"/>
    </row>
    <row r="214" spans="14:15" ht="12.75">
      <c r="N214" s="73"/>
      <c r="O214" s="73"/>
    </row>
    <row r="215" spans="14:15" ht="12.75">
      <c r="N215" s="73"/>
      <c r="O215" s="73"/>
    </row>
    <row r="216" spans="14:15" ht="12.75">
      <c r="N216" s="73"/>
      <c r="O216" s="73"/>
    </row>
    <row r="217" spans="14:15" ht="12.75">
      <c r="N217" s="73"/>
      <c r="O217" s="73"/>
    </row>
    <row r="218" spans="14:15" ht="12.75">
      <c r="N218" s="73"/>
      <c r="O218" s="73"/>
    </row>
    <row r="219" spans="14:15" ht="12.75">
      <c r="N219" s="73"/>
      <c r="O219" s="73"/>
    </row>
    <row r="220" spans="14:15" ht="12.75">
      <c r="N220" s="73"/>
      <c r="O220" s="73"/>
    </row>
  </sheetData>
  <autoFilter ref="A9:N133"/>
  <mergeCells count="17">
    <mergeCell ref="L7:M7"/>
    <mergeCell ref="A135:B135"/>
    <mergeCell ref="E135:I135"/>
    <mergeCell ref="A1:M1"/>
    <mergeCell ref="A6:A8"/>
    <mergeCell ref="B6:B8"/>
    <mergeCell ref="C6:E7"/>
    <mergeCell ref="F6:G6"/>
    <mergeCell ref="H6:M6"/>
    <mergeCell ref="F7:F8"/>
    <mergeCell ref="E138:I138"/>
    <mergeCell ref="E139:I139"/>
    <mergeCell ref="E136:I136"/>
    <mergeCell ref="K7:K8"/>
    <mergeCell ref="G7:G8"/>
    <mergeCell ref="H7:I7"/>
    <mergeCell ref="J7:J8"/>
  </mergeCells>
  <printOptions/>
  <pageMargins left="0.22" right="0.17" top="0.46" bottom="0.18" header="0.17" footer="0.16"/>
  <pageSetup fitToHeight="4"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ИРИНА</cp:lastModifiedBy>
  <cp:lastPrinted>2016-11-21T13:32:13Z</cp:lastPrinted>
  <dcterms:created xsi:type="dcterms:W3CDTF">2007-10-10T06:16:17Z</dcterms:created>
  <dcterms:modified xsi:type="dcterms:W3CDTF">2017-02-01T05:07:52Z</dcterms:modified>
  <cp:category/>
  <cp:version/>
  <cp:contentType/>
  <cp:contentStatus/>
</cp:coreProperties>
</file>